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/>
  </bookViews>
  <sheets>
    <sheet name="Full Track Results" sheetId="1" r:id="rId1"/>
  </sheets>
  <calcPr calcId="145621"/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G11" i="1"/>
  <c r="G14" i="1"/>
  <c r="G15" i="1"/>
  <c r="G16" i="1"/>
  <c r="G17" i="1"/>
  <c r="G18" i="1"/>
  <c r="G19" i="1"/>
  <c r="G20" i="1"/>
  <c r="G21" i="1"/>
  <c r="G24" i="1"/>
  <c r="G25" i="1"/>
  <c r="G26" i="1"/>
  <c r="G27" i="1"/>
  <c r="G28" i="1"/>
  <c r="G29" i="1"/>
  <c r="G30" i="1"/>
  <c r="G31" i="1"/>
  <c r="G34" i="1"/>
  <c r="G35" i="1"/>
  <c r="G36" i="1"/>
  <c r="G37" i="1"/>
  <c r="G38" i="1"/>
  <c r="G39" i="1"/>
  <c r="G40" i="1"/>
  <c r="G43" i="1"/>
  <c r="G44" i="1"/>
  <c r="G45" i="1"/>
  <c r="G46" i="1"/>
  <c r="G47" i="1"/>
  <c r="G48" i="1"/>
  <c r="G51" i="1"/>
  <c r="G52" i="1"/>
  <c r="G53" i="1"/>
  <c r="G54" i="1"/>
  <c r="G57" i="1"/>
  <c r="G58" i="1"/>
  <c r="G61" i="1"/>
  <c r="G62" i="1"/>
  <c r="G63" i="1"/>
  <c r="G64" i="1"/>
  <c r="G65" i="1"/>
  <c r="G66" i="1"/>
  <c r="G67" i="1"/>
  <c r="G70" i="1"/>
  <c r="G71" i="1"/>
  <c r="G72" i="1"/>
  <c r="G73" i="1"/>
  <c r="G74" i="1"/>
  <c r="G75" i="1"/>
  <c r="G76" i="1"/>
  <c r="G79" i="1"/>
  <c r="G80" i="1"/>
  <c r="G81" i="1"/>
  <c r="G82" i="1"/>
  <c r="G83" i="1"/>
  <c r="G84" i="1"/>
  <c r="G85" i="1"/>
  <c r="G88" i="1"/>
  <c r="G89" i="1"/>
  <c r="G90" i="1"/>
  <c r="G91" i="1"/>
  <c r="G92" i="1"/>
  <c r="G93" i="1"/>
  <c r="G94" i="1"/>
  <c r="G97" i="1"/>
  <c r="G98" i="1"/>
  <c r="G99" i="1"/>
  <c r="G100" i="1"/>
  <c r="G101" i="1"/>
  <c r="G102" i="1"/>
  <c r="G103" i="1"/>
  <c r="G106" i="1"/>
  <c r="G107" i="1"/>
  <c r="G108" i="1"/>
  <c r="G109" i="1"/>
  <c r="G110" i="1"/>
  <c r="G111" i="1"/>
  <c r="G112" i="1"/>
  <c r="G113" i="1"/>
  <c r="G116" i="1"/>
  <c r="G117" i="1"/>
  <c r="G118" i="1"/>
  <c r="G119" i="1"/>
  <c r="G120" i="1"/>
  <c r="G121" i="1"/>
  <c r="G124" i="1"/>
  <c r="G125" i="1"/>
  <c r="G126" i="1"/>
  <c r="G127" i="1"/>
  <c r="G128" i="1"/>
  <c r="G129" i="1"/>
  <c r="G130" i="1"/>
  <c r="G133" i="1"/>
  <c r="G134" i="1"/>
  <c r="G135" i="1"/>
  <c r="G136" i="1"/>
  <c r="G137" i="1"/>
  <c r="G138" i="1"/>
  <c r="G139" i="1"/>
  <c r="G142" i="1"/>
  <c r="G143" i="1"/>
  <c r="G144" i="1"/>
  <c r="G145" i="1"/>
  <c r="G146" i="1"/>
  <c r="G147" i="1"/>
  <c r="G148" i="1"/>
  <c r="G151" i="1"/>
  <c r="G152" i="1"/>
  <c r="G153" i="1"/>
  <c r="G154" i="1"/>
  <c r="G155" i="1"/>
  <c r="G156" i="1"/>
  <c r="G157" i="1"/>
  <c r="G158" i="1"/>
  <c r="G161" i="1"/>
  <c r="G162" i="1"/>
  <c r="G163" i="1"/>
  <c r="G164" i="1"/>
  <c r="G165" i="1"/>
  <c r="G166" i="1"/>
  <c r="G167" i="1"/>
  <c r="G170" i="1"/>
  <c r="G171" i="1"/>
  <c r="G174" i="1"/>
  <c r="G175" i="1"/>
  <c r="G176" i="1"/>
  <c r="G177" i="1"/>
  <c r="G180" i="1"/>
  <c r="G181" i="1"/>
  <c r="G182" i="1"/>
  <c r="G183" i="1"/>
  <c r="G184" i="1"/>
  <c r="G185" i="1"/>
  <c r="G188" i="1"/>
  <c r="G189" i="1"/>
  <c r="G190" i="1"/>
  <c r="G191" i="1"/>
  <c r="G192" i="1"/>
  <c r="G193" i="1"/>
  <c r="G194" i="1"/>
  <c r="G197" i="1"/>
  <c r="G198" i="1"/>
  <c r="G199" i="1"/>
  <c r="G200" i="1"/>
  <c r="G201" i="1"/>
  <c r="G202" i="1"/>
  <c r="G203" i="1"/>
  <c r="G206" i="1"/>
  <c r="G207" i="1"/>
  <c r="G208" i="1"/>
  <c r="G209" i="1"/>
  <c r="G210" i="1"/>
  <c r="G211" i="1"/>
  <c r="G212" i="1"/>
  <c r="G215" i="1"/>
  <c r="G216" i="1"/>
  <c r="G217" i="1"/>
  <c r="G218" i="1"/>
  <c r="G219" i="1"/>
</calcChain>
</file>

<file path=xl/sharedStrings.xml><?xml version="1.0" encoding="utf-8"?>
<sst xmlns="http://schemas.openxmlformats.org/spreadsheetml/2006/main" count="407" uniqueCount="96">
  <si>
    <t>100m Women</t>
  </si>
  <si>
    <t>+1.0 M/S</t>
  </si>
  <si>
    <t>Eden Rainbow Cooper</t>
  </si>
  <si>
    <t>T54</t>
  </si>
  <si>
    <t>Lottie Wilcocks</t>
  </si>
  <si>
    <t>Lucy King</t>
  </si>
  <si>
    <t>Lindsay Chapman</t>
  </si>
  <si>
    <t>T53</t>
  </si>
  <si>
    <t>Olivia Gallagher</t>
  </si>
  <si>
    <t>T33</t>
  </si>
  <si>
    <t>Emma Alexander</t>
  </si>
  <si>
    <t>DNS</t>
  </si>
  <si>
    <t>Kayli English</t>
  </si>
  <si>
    <t>T54R</t>
  </si>
  <si>
    <t>100m Men - Race 1</t>
  </si>
  <si>
    <t>Richard Chiassaro</t>
  </si>
  <si>
    <t>Mickey Bushell</t>
  </si>
  <si>
    <t>Mo Jomni</t>
  </si>
  <si>
    <t>Craig Boardman</t>
  </si>
  <si>
    <t>T34</t>
  </si>
  <si>
    <t>Johnboy Smith</t>
  </si>
  <si>
    <t>Jo Brazier</t>
  </si>
  <si>
    <t>Michael Mccabe</t>
  </si>
  <si>
    <t>Dillon Labrooy</t>
  </si>
  <si>
    <t>100m Men - Race 2</t>
  </si>
  <si>
    <t>+1.1 M/S</t>
  </si>
  <si>
    <t>Sean Jones</t>
  </si>
  <si>
    <t>Isaac Towers</t>
  </si>
  <si>
    <t>Graham Spencer</t>
  </si>
  <si>
    <t>Zien Zhou</t>
  </si>
  <si>
    <t>Josh Hartley</t>
  </si>
  <si>
    <t>Gareth Picken</t>
  </si>
  <si>
    <t>Joel James</t>
  </si>
  <si>
    <t>Andy Bracey</t>
  </si>
  <si>
    <t>100m Men - Race 3</t>
  </si>
  <si>
    <t>+0.2 M/S</t>
  </si>
  <si>
    <t>Matt Cooper</t>
  </si>
  <si>
    <t>Adam Goldspink Burgess</t>
  </si>
  <si>
    <t>Shaun White</t>
  </si>
  <si>
    <t>Franklin Ngemah</t>
  </si>
  <si>
    <t>Rob Smith</t>
  </si>
  <si>
    <t>T52</t>
  </si>
  <si>
    <t>Hugo Patterson Knight</t>
  </si>
  <si>
    <t>Michael Taylor</t>
  </si>
  <si>
    <t>100m Men - Race 4</t>
  </si>
  <si>
    <t>+0.0 M/S</t>
  </si>
  <si>
    <t>James Freeman</t>
  </si>
  <si>
    <t>Ben Callander</t>
  </si>
  <si>
    <t>Morgan Woods</t>
  </si>
  <si>
    <t>Thomas Miller</t>
  </si>
  <si>
    <t>Nathan Freeman</t>
  </si>
  <si>
    <t>Joe Tucker Lawrence</t>
  </si>
  <si>
    <t>100m Radley Women</t>
  </si>
  <si>
    <t>-0.6 M/S</t>
  </si>
  <si>
    <t>Paula Owen</t>
  </si>
  <si>
    <t>SW</t>
  </si>
  <si>
    <t>Leah Brown</t>
  </si>
  <si>
    <t>U17W</t>
  </si>
  <si>
    <t>Leah Halsey</t>
  </si>
  <si>
    <t>U15G</t>
  </si>
  <si>
    <t>Lyn Ahmet</t>
  </si>
  <si>
    <t>100m Radley Men</t>
  </si>
  <si>
    <t>+0.8 M/S</t>
  </si>
  <si>
    <t>Brett Halsey</t>
  </si>
  <si>
    <t>U17M</t>
  </si>
  <si>
    <t>DQ</t>
  </si>
  <si>
    <t>Ben Owen</t>
  </si>
  <si>
    <t>SM</t>
  </si>
  <si>
    <t>1500m Men/Women - Race 1</t>
  </si>
  <si>
    <t xml:space="preserve"> </t>
  </si>
  <si>
    <t>1500m Men/Women - Race 2</t>
  </si>
  <si>
    <t>Nathan Maquire</t>
  </si>
  <si>
    <t>400m Women</t>
  </si>
  <si>
    <t>400m Men - Race 1</t>
  </si>
  <si>
    <t>400m Men - Race 2</t>
  </si>
  <si>
    <t>400m Men - Race 3</t>
  </si>
  <si>
    <t>400m Men - Race 4</t>
  </si>
  <si>
    <t>200m Women</t>
  </si>
  <si>
    <t>+0.1 M/S</t>
  </si>
  <si>
    <t>200m Men - Race 1</t>
  </si>
  <si>
    <t>-1.1 M/S</t>
  </si>
  <si>
    <t>200m Men - Race 2</t>
  </si>
  <si>
    <t>+0.6 M/S</t>
  </si>
  <si>
    <t>200m Men - Race 3</t>
  </si>
  <si>
    <t>200m Men - Race 4</t>
  </si>
  <si>
    <t>200m Radley Men</t>
  </si>
  <si>
    <t>+1.5 M/S</t>
  </si>
  <si>
    <t>200m Radley Women</t>
  </si>
  <si>
    <t>+1.8 M/S</t>
  </si>
  <si>
    <t>800m Women</t>
  </si>
  <si>
    <t>800m Men - Race 1</t>
  </si>
  <si>
    <t>800m Men - Race 2</t>
  </si>
  <si>
    <t>800m Men - Race 3</t>
  </si>
  <si>
    <t>800m Men - Race 4</t>
  </si>
  <si>
    <t>BWAA / BWRA Grand Prix - 2nd Sept 2017</t>
  </si>
  <si>
    <t>Stoke Mandeville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</si>
</sst>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righ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9"/>
  <sheetViews>
    <sheetView tabSelected="1" workbookViewId="0">
      <selection activeCell="B3" sqref="B3"/>
    </sheetView>
  </sheetViews>
  <sheetFormatPr defaultRowHeight="15" x14ac:dyDescent="0.25"/>
  <cols>
    <col min="1" max="1" width="9" style="1" customWidth="1"/>
    <col min="4" max="4" width="26.42578125" customWidth="1"/>
  </cols>
  <sheetData>
    <row r="1" spans="1:7" ht="23.25" x14ac:dyDescent="0.35">
      <c r="A1" s="2" t="s">
        <v>94</v>
      </c>
    </row>
    <row r="2" spans="1:7" ht="18.75" customHeight="1" x14ac:dyDescent="0.35">
      <c r="A2" s="2"/>
      <c r="D2" s="4" t="s">
        <v>95</v>
      </c>
      <c r="E2" s="4"/>
    </row>
    <row r="3" spans="1:7" ht="23.25" x14ac:dyDescent="0.35">
      <c r="A3" s="2"/>
      <c r="D3" s="3"/>
      <c r="E3" s="3"/>
    </row>
    <row r="4" spans="1:7" x14ac:dyDescent="0.25">
      <c r="A4" s="1">
        <v>1</v>
      </c>
      <c r="C4">
        <v>1</v>
      </c>
      <c r="D4" t="s">
        <v>0</v>
      </c>
      <c r="E4" t="s">
        <v>1</v>
      </c>
    </row>
    <row r="5" spans="1:7" x14ac:dyDescent="0.25">
      <c r="A5" s="1">
        <v>1</v>
      </c>
      <c r="B5">
        <v>166</v>
      </c>
      <c r="C5">
        <v>4</v>
      </c>
      <c r="D5" t="s">
        <v>2</v>
      </c>
      <c r="E5" t="s">
        <v>3</v>
      </c>
      <c r="G5" t="str">
        <f>"19.52"</f>
        <v>19.52</v>
      </c>
    </row>
    <row r="6" spans="1:7" x14ac:dyDescent="0.25">
      <c r="A6" s="1">
        <v>2</v>
      </c>
      <c r="B6">
        <v>170</v>
      </c>
      <c r="C6">
        <v>2</v>
      </c>
      <c r="D6" t="s">
        <v>4</v>
      </c>
      <c r="E6" t="s">
        <v>3</v>
      </c>
      <c r="G6" t="str">
        <f>"23.63"</f>
        <v>23.63</v>
      </c>
    </row>
    <row r="7" spans="1:7" x14ac:dyDescent="0.25">
      <c r="A7" s="1">
        <v>3</v>
      </c>
      <c r="B7">
        <v>167</v>
      </c>
      <c r="C7">
        <v>5</v>
      </c>
      <c r="D7" t="s">
        <v>5</v>
      </c>
      <c r="E7" t="s">
        <v>3</v>
      </c>
      <c r="G7" t="str">
        <f>"23.76"</f>
        <v>23.76</v>
      </c>
    </row>
    <row r="8" spans="1:7" x14ac:dyDescent="0.25">
      <c r="A8" s="1">
        <v>4</v>
      </c>
      <c r="B8">
        <v>165</v>
      </c>
      <c r="C8">
        <v>3</v>
      </c>
      <c r="D8" t="s">
        <v>6</v>
      </c>
      <c r="E8" t="s">
        <v>7</v>
      </c>
      <c r="G8" t="str">
        <f>"24.07"</f>
        <v>24.07</v>
      </c>
    </row>
    <row r="9" spans="1:7" x14ac:dyDescent="0.25">
      <c r="A9" s="1">
        <v>5</v>
      </c>
      <c r="B9">
        <v>168</v>
      </c>
      <c r="C9">
        <v>7</v>
      </c>
      <c r="D9" t="s">
        <v>8</v>
      </c>
      <c r="E9" t="s">
        <v>9</v>
      </c>
      <c r="G9" t="str">
        <f>"26.38"</f>
        <v>26.38</v>
      </c>
    </row>
    <row r="10" spans="1:7" x14ac:dyDescent="0.25">
      <c r="A10" s="1">
        <v>6</v>
      </c>
      <c r="B10">
        <v>164</v>
      </c>
      <c r="C10">
        <v>6</v>
      </c>
      <c r="D10" t="s">
        <v>10</v>
      </c>
      <c r="E10" t="s">
        <v>9</v>
      </c>
      <c r="G10" t="str">
        <f>"33.68"</f>
        <v>33.68</v>
      </c>
    </row>
    <row r="11" spans="1:7" x14ac:dyDescent="0.25">
      <c r="A11" s="1" t="s">
        <v>11</v>
      </c>
      <c r="B11">
        <v>156</v>
      </c>
      <c r="C11">
        <v>8</v>
      </c>
      <c r="D11" t="s">
        <v>12</v>
      </c>
      <c r="E11" t="s">
        <v>13</v>
      </c>
      <c r="G11" t="str">
        <f>""</f>
        <v/>
      </c>
    </row>
    <row r="13" spans="1:7" x14ac:dyDescent="0.25">
      <c r="A13" s="1">
        <v>2</v>
      </c>
      <c r="C13">
        <v>1</v>
      </c>
      <c r="D13" t="s">
        <v>14</v>
      </c>
      <c r="E13" t="s">
        <v>1</v>
      </c>
    </row>
    <row r="14" spans="1:7" x14ac:dyDescent="0.25">
      <c r="A14" s="1">
        <v>1</v>
      </c>
      <c r="B14">
        <v>199</v>
      </c>
      <c r="C14">
        <v>6</v>
      </c>
      <c r="D14" t="s">
        <v>15</v>
      </c>
      <c r="E14" t="s">
        <v>3</v>
      </c>
      <c r="G14" t="str">
        <f>"14.48"</f>
        <v>14.48</v>
      </c>
    </row>
    <row r="15" spans="1:7" x14ac:dyDescent="0.25">
      <c r="A15" s="1">
        <v>2</v>
      </c>
      <c r="B15">
        <v>197</v>
      </c>
      <c r="C15">
        <v>3</v>
      </c>
      <c r="D15" t="s">
        <v>16</v>
      </c>
      <c r="E15" t="s">
        <v>3</v>
      </c>
      <c r="G15" t="str">
        <f>"15.10"</f>
        <v>15.10</v>
      </c>
    </row>
    <row r="16" spans="1:7" x14ac:dyDescent="0.25">
      <c r="A16" s="1">
        <v>3</v>
      </c>
      <c r="B16">
        <v>189</v>
      </c>
      <c r="C16">
        <v>5</v>
      </c>
      <c r="D16" t="s">
        <v>17</v>
      </c>
      <c r="E16" t="s">
        <v>7</v>
      </c>
      <c r="G16" t="str">
        <f>"15.58"</f>
        <v>15.58</v>
      </c>
    </row>
    <row r="17" spans="1:7" x14ac:dyDescent="0.25">
      <c r="A17" s="1">
        <v>4</v>
      </c>
      <c r="B17">
        <v>175</v>
      </c>
      <c r="C17">
        <v>1</v>
      </c>
      <c r="D17" t="s">
        <v>18</v>
      </c>
      <c r="E17" t="s">
        <v>19</v>
      </c>
      <c r="G17" t="str">
        <f>"15.64"</f>
        <v>15.64</v>
      </c>
    </row>
    <row r="18" spans="1:7" x14ac:dyDescent="0.25">
      <c r="A18" s="1">
        <v>5</v>
      </c>
      <c r="B18">
        <v>195</v>
      </c>
      <c r="C18">
        <v>7</v>
      </c>
      <c r="D18" t="s">
        <v>20</v>
      </c>
      <c r="E18" t="s">
        <v>3</v>
      </c>
      <c r="G18" t="str">
        <f>"16.45"</f>
        <v>16.45</v>
      </c>
    </row>
    <row r="19" spans="1:7" x14ac:dyDescent="0.25">
      <c r="A19" s="1">
        <v>6</v>
      </c>
      <c r="B19">
        <v>179</v>
      </c>
      <c r="C19">
        <v>2</v>
      </c>
      <c r="D19" t="s">
        <v>21</v>
      </c>
      <c r="E19" t="s">
        <v>19</v>
      </c>
      <c r="G19" t="str">
        <f>"16.73"</f>
        <v>16.73</v>
      </c>
    </row>
    <row r="20" spans="1:7" x14ac:dyDescent="0.25">
      <c r="A20" s="1">
        <v>7</v>
      </c>
      <c r="B20">
        <v>196</v>
      </c>
      <c r="C20">
        <v>8</v>
      </c>
      <c r="D20" t="s">
        <v>22</v>
      </c>
      <c r="E20" t="s">
        <v>3</v>
      </c>
      <c r="G20" t="str">
        <f>"16.86"</f>
        <v>16.86</v>
      </c>
    </row>
    <row r="21" spans="1:7" x14ac:dyDescent="0.25">
      <c r="A21" s="1" t="s">
        <v>11</v>
      </c>
      <c r="B21">
        <v>191</v>
      </c>
      <c r="C21">
        <v>4</v>
      </c>
      <c r="D21" t="s">
        <v>23</v>
      </c>
      <c r="E21" t="s">
        <v>3</v>
      </c>
      <c r="G21" t="str">
        <f>""</f>
        <v/>
      </c>
    </row>
    <row r="23" spans="1:7" x14ac:dyDescent="0.25">
      <c r="A23" s="1">
        <v>3</v>
      </c>
      <c r="C23">
        <v>1</v>
      </c>
      <c r="D23" t="s">
        <v>24</v>
      </c>
      <c r="E23" t="s">
        <v>25</v>
      </c>
    </row>
    <row r="24" spans="1:7" x14ac:dyDescent="0.25">
      <c r="A24" s="1">
        <v>1</v>
      </c>
      <c r="B24">
        <v>200</v>
      </c>
      <c r="C24">
        <v>7</v>
      </c>
      <c r="D24" t="s">
        <v>26</v>
      </c>
      <c r="E24" t="s">
        <v>3</v>
      </c>
      <c r="G24" t="str">
        <f>"16.62"</f>
        <v>16.62</v>
      </c>
    </row>
    <row r="25" spans="1:7" x14ac:dyDescent="0.25">
      <c r="A25" s="1">
        <v>2</v>
      </c>
      <c r="B25">
        <v>178</v>
      </c>
      <c r="C25">
        <v>1</v>
      </c>
      <c r="D25" t="s">
        <v>27</v>
      </c>
      <c r="E25" t="s">
        <v>19</v>
      </c>
      <c r="G25" t="str">
        <f>"17.07"</f>
        <v>17.07</v>
      </c>
    </row>
    <row r="26" spans="1:7" x14ac:dyDescent="0.25">
      <c r="A26" s="1">
        <v>3</v>
      </c>
      <c r="B26">
        <v>193</v>
      </c>
      <c r="C26">
        <v>2</v>
      </c>
      <c r="D26" t="s">
        <v>28</v>
      </c>
      <c r="E26" t="s">
        <v>3</v>
      </c>
      <c r="G26" t="str">
        <f>"17.10"</f>
        <v>17.10</v>
      </c>
    </row>
    <row r="27" spans="1:7" x14ac:dyDescent="0.25">
      <c r="A27" s="1">
        <v>4</v>
      </c>
      <c r="B27">
        <v>184</v>
      </c>
      <c r="C27">
        <v>5</v>
      </c>
      <c r="D27" t="s">
        <v>29</v>
      </c>
      <c r="E27" t="s">
        <v>19</v>
      </c>
      <c r="G27" t="str">
        <f>"17.44"</f>
        <v>17.44</v>
      </c>
    </row>
    <row r="28" spans="1:7" x14ac:dyDescent="0.25">
      <c r="A28" s="1">
        <v>5</v>
      </c>
      <c r="B28">
        <v>187</v>
      </c>
      <c r="C28">
        <v>6</v>
      </c>
      <c r="D28" t="s">
        <v>30</v>
      </c>
      <c r="E28" t="s">
        <v>7</v>
      </c>
      <c r="G28" t="str">
        <f>"17.55"</f>
        <v>17.55</v>
      </c>
    </row>
    <row r="29" spans="1:7" x14ac:dyDescent="0.25">
      <c r="A29" s="1">
        <v>6</v>
      </c>
      <c r="B29">
        <v>192</v>
      </c>
      <c r="C29">
        <v>3</v>
      </c>
      <c r="D29" t="s">
        <v>31</v>
      </c>
      <c r="E29" t="s">
        <v>3</v>
      </c>
      <c r="G29" t="str">
        <f>"18.43"</f>
        <v>18.43</v>
      </c>
    </row>
    <row r="30" spans="1:7" x14ac:dyDescent="0.25">
      <c r="A30" s="1">
        <v>7</v>
      </c>
      <c r="B30">
        <v>180</v>
      </c>
      <c r="C30">
        <v>8</v>
      </c>
      <c r="D30" t="s">
        <v>32</v>
      </c>
      <c r="E30" t="s">
        <v>19</v>
      </c>
      <c r="G30" t="str">
        <f>"18.95"</f>
        <v>18.95</v>
      </c>
    </row>
    <row r="31" spans="1:7" x14ac:dyDescent="0.25">
      <c r="A31" s="1" t="s">
        <v>11</v>
      </c>
      <c r="B31">
        <v>190</v>
      </c>
      <c r="C31">
        <v>4</v>
      </c>
      <c r="D31" t="s">
        <v>33</v>
      </c>
      <c r="E31" t="s">
        <v>3</v>
      </c>
      <c r="G31" t="str">
        <f>""</f>
        <v/>
      </c>
    </row>
    <row r="33" spans="1:7" x14ac:dyDescent="0.25">
      <c r="A33" s="1">
        <v>4</v>
      </c>
      <c r="C33">
        <v>1</v>
      </c>
      <c r="D33" t="s">
        <v>34</v>
      </c>
      <c r="E33" t="s">
        <v>35</v>
      </c>
    </row>
    <row r="34" spans="1:7" x14ac:dyDescent="0.25">
      <c r="A34" s="1">
        <v>1</v>
      </c>
      <c r="B34">
        <v>181</v>
      </c>
      <c r="C34">
        <v>7</v>
      </c>
      <c r="D34" t="s">
        <v>36</v>
      </c>
      <c r="E34" t="s">
        <v>19</v>
      </c>
      <c r="G34" t="str">
        <f>"18.66"</f>
        <v>18.66</v>
      </c>
    </row>
    <row r="35" spans="1:7" x14ac:dyDescent="0.25">
      <c r="A35" s="1">
        <v>2</v>
      </c>
      <c r="B35">
        <v>174</v>
      </c>
      <c r="C35">
        <v>8</v>
      </c>
      <c r="D35" t="s">
        <v>37</v>
      </c>
      <c r="E35" t="s">
        <v>19</v>
      </c>
      <c r="G35" t="str">
        <f>"19.93"</f>
        <v>19.93</v>
      </c>
    </row>
    <row r="36" spans="1:7" x14ac:dyDescent="0.25">
      <c r="A36" s="1">
        <v>3</v>
      </c>
      <c r="B36">
        <v>173</v>
      </c>
      <c r="C36">
        <v>5</v>
      </c>
      <c r="D36" t="s">
        <v>38</v>
      </c>
      <c r="E36" t="s">
        <v>9</v>
      </c>
      <c r="G36" t="str">
        <f>"19.97"</f>
        <v>19.97</v>
      </c>
    </row>
    <row r="37" spans="1:7" x14ac:dyDescent="0.25">
      <c r="A37" s="1">
        <v>4</v>
      </c>
      <c r="B37">
        <v>176</v>
      </c>
      <c r="C37">
        <v>4</v>
      </c>
      <c r="D37" t="s">
        <v>39</v>
      </c>
      <c r="E37" t="s">
        <v>19</v>
      </c>
      <c r="G37" t="str">
        <f>"20.47"</f>
        <v>20.47</v>
      </c>
    </row>
    <row r="38" spans="1:7" x14ac:dyDescent="0.25">
      <c r="A38" s="1">
        <v>5</v>
      </c>
      <c r="B38">
        <v>186</v>
      </c>
      <c r="C38">
        <v>6</v>
      </c>
      <c r="D38" t="s">
        <v>40</v>
      </c>
      <c r="E38" t="s">
        <v>41</v>
      </c>
      <c r="G38" t="str">
        <f>"20.54"</f>
        <v>20.54</v>
      </c>
    </row>
    <row r="39" spans="1:7" x14ac:dyDescent="0.25">
      <c r="A39" s="1">
        <v>6</v>
      </c>
      <c r="B39">
        <v>177</v>
      </c>
      <c r="C39">
        <v>2</v>
      </c>
      <c r="D39" t="s">
        <v>42</v>
      </c>
      <c r="E39" t="s">
        <v>19</v>
      </c>
      <c r="G39" t="str">
        <f>"20.57"</f>
        <v>20.57</v>
      </c>
    </row>
    <row r="40" spans="1:7" x14ac:dyDescent="0.25">
      <c r="A40" s="1">
        <v>7</v>
      </c>
      <c r="B40">
        <v>188</v>
      </c>
      <c r="C40">
        <v>3</v>
      </c>
      <c r="D40" t="s">
        <v>43</v>
      </c>
      <c r="E40" t="s">
        <v>7</v>
      </c>
      <c r="G40" t="str">
        <f>"21.48"</f>
        <v>21.48</v>
      </c>
    </row>
    <row r="42" spans="1:7" x14ac:dyDescent="0.25">
      <c r="A42" s="1">
        <v>5</v>
      </c>
      <c r="C42">
        <v>1</v>
      </c>
      <c r="D42" t="s">
        <v>44</v>
      </c>
      <c r="E42" t="s">
        <v>45</v>
      </c>
    </row>
    <row r="43" spans="1:7" x14ac:dyDescent="0.25">
      <c r="A43" s="1">
        <v>1</v>
      </c>
      <c r="B43">
        <v>185</v>
      </c>
      <c r="C43">
        <v>4</v>
      </c>
      <c r="D43" t="s">
        <v>46</v>
      </c>
      <c r="E43" t="s">
        <v>9</v>
      </c>
      <c r="G43" t="str">
        <f>"20.98"</f>
        <v>20.98</v>
      </c>
    </row>
    <row r="44" spans="1:7" x14ac:dyDescent="0.25">
      <c r="A44" s="1">
        <v>2</v>
      </c>
      <c r="B44">
        <v>171</v>
      </c>
      <c r="C44">
        <v>3</v>
      </c>
      <c r="D44" t="s">
        <v>47</v>
      </c>
      <c r="E44" t="s">
        <v>9</v>
      </c>
      <c r="G44" t="str">
        <f>"21.08"</f>
        <v>21.08</v>
      </c>
    </row>
    <row r="45" spans="1:7" x14ac:dyDescent="0.25">
      <c r="A45" s="1">
        <v>3</v>
      </c>
      <c r="B45">
        <v>172</v>
      </c>
      <c r="C45">
        <v>5</v>
      </c>
      <c r="D45" t="s">
        <v>48</v>
      </c>
      <c r="E45" t="s">
        <v>9</v>
      </c>
      <c r="G45" t="str">
        <f>"23.12"</f>
        <v>23.12</v>
      </c>
    </row>
    <row r="46" spans="1:7" x14ac:dyDescent="0.25">
      <c r="A46" s="1">
        <v>4</v>
      </c>
      <c r="B46">
        <v>183</v>
      </c>
      <c r="C46">
        <v>2</v>
      </c>
      <c r="D46" t="s">
        <v>49</v>
      </c>
      <c r="E46" t="s">
        <v>19</v>
      </c>
      <c r="G46" t="str">
        <f>"23.53"</f>
        <v>23.53</v>
      </c>
    </row>
    <row r="47" spans="1:7" x14ac:dyDescent="0.25">
      <c r="A47" s="1">
        <v>5</v>
      </c>
      <c r="B47">
        <v>182</v>
      </c>
      <c r="C47">
        <v>7</v>
      </c>
      <c r="D47" t="s">
        <v>50</v>
      </c>
      <c r="E47" t="s">
        <v>19</v>
      </c>
      <c r="G47" t="str">
        <f>"24.35"</f>
        <v>24.35</v>
      </c>
    </row>
    <row r="48" spans="1:7" x14ac:dyDescent="0.25">
      <c r="A48" s="1" t="s">
        <v>11</v>
      </c>
      <c r="B48">
        <v>194</v>
      </c>
      <c r="C48">
        <v>6</v>
      </c>
      <c r="D48" t="s">
        <v>51</v>
      </c>
      <c r="E48" t="s">
        <v>3</v>
      </c>
      <c r="G48" t="str">
        <f>""</f>
        <v/>
      </c>
    </row>
    <row r="50" spans="1:7" x14ac:dyDescent="0.25">
      <c r="A50" s="1">
        <v>6</v>
      </c>
      <c r="C50">
        <v>1</v>
      </c>
      <c r="D50" t="s">
        <v>52</v>
      </c>
      <c r="E50" t="s">
        <v>53</v>
      </c>
    </row>
    <row r="51" spans="1:7" x14ac:dyDescent="0.25">
      <c r="A51" s="1">
        <v>1</v>
      </c>
      <c r="B51">
        <v>161</v>
      </c>
      <c r="C51">
        <v>2</v>
      </c>
      <c r="D51" t="s">
        <v>54</v>
      </c>
      <c r="E51" t="s">
        <v>55</v>
      </c>
      <c r="G51" t="str">
        <f>"13.13"</f>
        <v>13.13</v>
      </c>
    </row>
    <row r="52" spans="1:7" x14ac:dyDescent="0.25">
      <c r="A52" s="1">
        <v>2</v>
      </c>
      <c r="B52">
        <v>159</v>
      </c>
      <c r="C52">
        <v>4</v>
      </c>
      <c r="D52" t="s">
        <v>56</v>
      </c>
      <c r="E52" t="s">
        <v>57</v>
      </c>
      <c r="G52" t="str">
        <f>"13.66"</f>
        <v>13.66</v>
      </c>
    </row>
    <row r="53" spans="1:7" x14ac:dyDescent="0.25">
      <c r="A53" s="1">
        <v>3</v>
      </c>
      <c r="B53">
        <v>157</v>
      </c>
      <c r="C53">
        <v>5</v>
      </c>
      <c r="D53" t="s">
        <v>58</v>
      </c>
      <c r="E53" t="s">
        <v>59</v>
      </c>
      <c r="G53" t="str">
        <f>"15.25"</f>
        <v>15.25</v>
      </c>
    </row>
    <row r="54" spans="1:7" x14ac:dyDescent="0.25">
      <c r="A54" s="1">
        <v>4</v>
      </c>
      <c r="B54">
        <v>160</v>
      </c>
      <c r="C54">
        <v>3</v>
      </c>
      <c r="D54" t="s">
        <v>60</v>
      </c>
      <c r="E54" t="s">
        <v>55</v>
      </c>
      <c r="G54" t="str">
        <f>"17.16"</f>
        <v>17.16</v>
      </c>
    </row>
    <row r="56" spans="1:7" x14ac:dyDescent="0.25">
      <c r="A56" s="1">
        <v>7</v>
      </c>
      <c r="C56">
        <v>1</v>
      </c>
      <c r="D56" t="s">
        <v>61</v>
      </c>
      <c r="E56" t="s">
        <v>62</v>
      </c>
    </row>
    <row r="57" spans="1:7" x14ac:dyDescent="0.25">
      <c r="A57" s="1">
        <v>1</v>
      </c>
      <c r="B57">
        <v>158</v>
      </c>
      <c r="C57">
        <v>6</v>
      </c>
      <c r="D57" t="s">
        <v>63</v>
      </c>
      <c r="E57" t="s">
        <v>64</v>
      </c>
      <c r="G57" t="str">
        <f>"12.17"</f>
        <v>12.17</v>
      </c>
    </row>
    <row r="58" spans="1:7" x14ac:dyDescent="0.25">
      <c r="A58" s="1" t="s">
        <v>65</v>
      </c>
      <c r="B58">
        <v>163</v>
      </c>
      <c r="C58">
        <v>2</v>
      </c>
      <c r="D58" t="s">
        <v>66</v>
      </c>
      <c r="E58" t="s">
        <v>67</v>
      </c>
      <c r="G58" t="str">
        <f>"Rule 162.7"</f>
        <v>Rule 162.7</v>
      </c>
    </row>
    <row r="60" spans="1:7" x14ac:dyDescent="0.25">
      <c r="A60" s="1">
        <v>8</v>
      </c>
      <c r="C60">
        <v>1</v>
      </c>
      <c r="D60" t="s">
        <v>68</v>
      </c>
      <c r="E60" t="s">
        <v>69</v>
      </c>
    </row>
    <row r="61" spans="1:7" x14ac:dyDescent="0.25">
      <c r="A61" s="1">
        <v>1</v>
      </c>
      <c r="B61">
        <v>184</v>
      </c>
      <c r="C61">
        <v>2</v>
      </c>
      <c r="D61" t="s">
        <v>29</v>
      </c>
      <c r="E61" t="s">
        <v>19</v>
      </c>
      <c r="G61" t="str">
        <f>"3:53.14"</f>
        <v>3:53.14</v>
      </c>
    </row>
    <row r="62" spans="1:7" x14ac:dyDescent="0.25">
      <c r="A62" s="1">
        <v>2</v>
      </c>
      <c r="B62">
        <v>192</v>
      </c>
      <c r="C62">
        <v>4</v>
      </c>
      <c r="D62" t="s">
        <v>31</v>
      </c>
      <c r="E62" t="s">
        <v>3</v>
      </c>
      <c r="G62" t="str">
        <f>"3:56.90"</f>
        <v>3:56.90</v>
      </c>
    </row>
    <row r="63" spans="1:7" x14ac:dyDescent="0.25">
      <c r="A63" s="1">
        <v>3</v>
      </c>
      <c r="B63">
        <v>186</v>
      </c>
      <c r="C63">
        <v>3</v>
      </c>
      <c r="D63" t="s">
        <v>40</v>
      </c>
      <c r="E63" t="s">
        <v>41</v>
      </c>
      <c r="G63" t="str">
        <f>"4:08.44"</f>
        <v>4:08.44</v>
      </c>
    </row>
    <row r="64" spans="1:7" x14ac:dyDescent="0.25">
      <c r="A64" s="1">
        <v>4</v>
      </c>
      <c r="B64">
        <v>166</v>
      </c>
      <c r="C64">
        <v>7</v>
      </c>
      <c r="D64" t="s">
        <v>2</v>
      </c>
      <c r="E64" t="s">
        <v>3</v>
      </c>
      <c r="G64" t="str">
        <f>"4:08.71"</f>
        <v>4:08.71</v>
      </c>
    </row>
    <row r="65" spans="1:7" x14ac:dyDescent="0.25">
      <c r="A65" s="1">
        <v>5</v>
      </c>
      <c r="B65">
        <v>174</v>
      </c>
      <c r="C65">
        <v>5</v>
      </c>
      <c r="D65" t="s">
        <v>37</v>
      </c>
      <c r="E65" t="s">
        <v>19</v>
      </c>
      <c r="G65" t="str">
        <f>"4:23.00"</f>
        <v>4:23.00</v>
      </c>
    </row>
    <row r="66" spans="1:7" x14ac:dyDescent="0.25">
      <c r="A66" s="1">
        <v>6</v>
      </c>
      <c r="B66">
        <v>165</v>
      </c>
      <c r="C66">
        <v>8</v>
      </c>
      <c r="D66" t="s">
        <v>6</v>
      </c>
      <c r="E66" t="s">
        <v>7</v>
      </c>
      <c r="G66" t="str">
        <f>"5:16.50"</f>
        <v>5:16.50</v>
      </c>
    </row>
    <row r="67" spans="1:7" x14ac:dyDescent="0.25">
      <c r="A67" s="1" t="s">
        <v>11</v>
      </c>
      <c r="B67">
        <v>187</v>
      </c>
      <c r="C67">
        <v>1</v>
      </c>
      <c r="D67" t="s">
        <v>30</v>
      </c>
      <c r="E67" t="s">
        <v>7</v>
      </c>
      <c r="G67" t="str">
        <f>""</f>
        <v/>
      </c>
    </row>
    <row r="69" spans="1:7" x14ac:dyDescent="0.25">
      <c r="A69" s="1">
        <v>9</v>
      </c>
      <c r="C69">
        <v>1</v>
      </c>
      <c r="D69" t="s">
        <v>70</v>
      </c>
      <c r="E69" t="s">
        <v>69</v>
      </c>
    </row>
    <row r="70" spans="1:7" x14ac:dyDescent="0.25">
      <c r="A70" s="1">
        <v>1</v>
      </c>
      <c r="B70">
        <v>191</v>
      </c>
      <c r="C70">
        <v>1</v>
      </c>
      <c r="D70" t="s">
        <v>23</v>
      </c>
      <c r="E70" t="s">
        <v>3</v>
      </c>
      <c r="G70" t="str">
        <f>"3:21.92"</f>
        <v>3:21.92</v>
      </c>
    </row>
    <row r="71" spans="1:7" x14ac:dyDescent="0.25">
      <c r="A71" s="1">
        <v>2</v>
      </c>
      <c r="B71">
        <v>198</v>
      </c>
      <c r="C71">
        <v>2</v>
      </c>
      <c r="D71" t="s">
        <v>71</v>
      </c>
      <c r="E71" t="s">
        <v>3</v>
      </c>
      <c r="G71" t="str">
        <f>"3:22.05"</f>
        <v>3:22.05</v>
      </c>
    </row>
    <row r="72" spans="1:7" x14ac:dyDescent="0.25">
      <c r="A72" s="1">
        <v>3</v>
      </c>
      <c r="B72">
        <v>195</v>
      </c>
      <c r="C72">
        <v>3</v>
      </c>
      <c r="D72" t="s">
        <v>20</v>
      </c>
      <c r="E72" t="s">
        <v>3</v>
      </c>
      <c r="G72" t="str">
        <f>"3:22.28"</f>
        <v>3:22.28</v>
      </c>
    </row>
    <row r="73" spans="1:7" x14ac:dyDescent="0.25">
      <c r="A73" s="1">
        <v>4</v>
      </c>
      <c r="B73">
        <v>178</v>
      </c>
      <c r="C73">
        <v>7</v>
      </c>
      <c r="D73" t="s">
        <v>27</v>
      </c>
      <c r="E73" t="s">
        <v>19</v>
      </c>
      <c r="G73" t="str">
        <f>"3:22.55"</f>
        <v>3:22.55</v>
      </c>
    </row>
    <row r="74" spans="1:7" x14ac:dyDescent="0.25">
      <c r="A74" s="1">
        <v>5</v>
      </c>
      <c r="B74">
        <v>196</v>
      </c>
      <c r="C74">
        <v>4</v>
      </c>
      <c r="D74" t="s">
        <v>22</v>
      </c>
      <c r="E74" t="s">
        <v>3</v>
      </c>
      <c r="G74" t="str">
        <f>"3:27.61"</f>
        <v>3:27.61</v>
      </c>
    </row>
    <row r="75" spans="1:7" x14ac:dyDescent="0.25">
      <c r="A75" s="1">
        <v>6</v>
      </c>
      <c r="B75">
        <v>200</v>
      </c>
      <c r="C75">
        <v>5</v>
      </c>
      <c r="D75" t="s">
        <v>26</v>
      </c>
      <c r="E75" t="s">
        <v>3</v>
      </c>
      <c r="G75" t="str">
        <f>"3:29.04"</f>
        <v>3:29.04</v>
      </c>
    </row>
    <row r="76" spans="1:7" x14ac:dyDescent="0.25">
      <c r="A76" s="1">
        <v>7</v>
      </c>
      <c r="B76">
        <v>193</v>
      </c>
      <c r="C76">
        <v>6</v>
      </c>
      <c r="D76" t="s">
        <v>28</v>
      </c>
      <c r="E76" t="s">
        <v>3</v>
      </c>
      <c r="G76" t="str">
        <f>"3:57.02"</f>
        <v>3:57.02</v>
      </c>
    </row>
    <row r="78" spans="1:7" x14ac:dyDescent="0.25">
      <c r="A78" s="1">
        <v>10</v>
      </c>
      <c r="C78">
        <v>1</v>
      </c>
      <c r="D78" t="s">
        <v>72</v>
      </c>
      <c r="E78" t="s">
        <v>69</v>
      </c>
    </row>
    <row r="79" spans="1:7" x14ac:dyDescent="0.25">
      <c r="A79" s="1">
        <v>1</v>
      </c>
      <c r="B79">
        <v>166</v>
      </c>
      <c r="C79">
        <v>4</v>
      </c>
      <c r="D79" t="s">
        <v>2</v>
      </c>
      <c r="E79" t="s">
        <v>3</v>
      </c>
      <c r="G79" t="str">
        <f>"1:11.46"</f>
        <v>1:11.46</v>
      </c>
    </row>
    <row r="80" spans="1:7" x14ac:dyDescent="0.25">
      <c r="A80" s="1">
        <v>2</v>
      </c>
      <c r="B80">
        <v>165</v>
      </c>
      <c r="C80">
        <v>6</v>
      </c>
      <c r="D80" t="s">
        <v>6</v>
      </c>
      <c r="E80" t="s">
        <v>7</v>
      </c>
      <c r="G80" t="str">
        <f>"1:23.29"</f>
        <v>1:23.29</v>
      </c>
    </row>
    <row r="81" spans="1:7" x14ac:dyDescent="0.25">
      <c r="A81" s="1">
        <v>3</v>
      </c>
      <c r="B81">
        <v>167</v>
      </c>
      <c r="C81">
        <v>3</v>
      </c>
      <c r="D81" t="s">
        <v>5</v>
      </c>
      <c r="E81" t="s">
        <v>3</v>
      </c>
      <c r="G81" t="str">
        <f>"1:30.05"</f>
        <v>1:30.05</v>
      </c>
    </row>
    <row r="82" spans="1:7" x14ac:dyDescent="0.25">
      <c r="A82" s="1">
        <v>4</v>
      </c>
      <c r="B82">
        <v>168</v>
      </c>
      <c r="C82">
        <v>7</v>
      </c>
      <c r="D82" t="s">
        <v>8</v>
      </c>
      <c r="E82" t="s">
        <v>9</v>
      </c>
      <c r="G82" t="str">
        <f>"1:37.89"</f>
        <v>1:37.89</v>
      </c>
    </row>
    <row r="83" spans="1:7" x14ac:dyDescent="0.25">
      <c r="A83" s="1">
        <v>5</v>
      </c>
      <c r="B83">
        <v>164</v>
      </c>
      <c r="C83">
        <v>1</v>
      </c>
      <c r="D83" t="s">
        <v>10</v>
      </c>
      <c r="E83" t="s">
        <v>9</v>
      </c>
      <c r="G83" t="str">
        <f>"2:17.92"</f>
        <v>2:17.92</v>
      </c>
    </row>
    <row r="84" spans="1:7" x14ac:dyDescent="0.25">
      <c r="A84" s="1" t="s">
        <v>11</v>
      </c>
      <c r="B84">
        <v>170</v>
      </c>
      <c r="C84">
        <v>5</v>
      </c>
      <c r="D84" t="s">
        <v>4</v>
      </c>
      <c r="E84" t="s">
        <v>3</v>
      </c>
      <c r="G84" t="str">
        <f>""</f>
        <v/>
      </c>
    </row>
    <row r="85" spans="1:7" x14ac:dyDescent="0.25">
      <c r="A85" s="1" t="s">
        <v>11</v>
      </c>
      <c r="B85">
        <v>156</v>
      </c>
      <c r="C85">
        <v>8</v>
      </c>
      <c r="D85" t="s">
        <v>12</v>
      </c>
      <c r="E85" t="s">
        <v>13</v>
      </c>
      <c r="G85" t="str">
        <f>""</f>
        <v/>
      </c>
    </row>
    <row r="87" spans="1:7" x14ac:dyDescent="0.25">
      <c r="A87" s="1">
        <v>11</v>
      </c>
      <c r="C87">
        <v>1</v>
      </c>
      <c r="D87" t="s">
        <v>73</v>
      </c>
      <c r="E87" t="s">
        <v>69</v>
      </c>
    </row>
    <row r="88" spans="1:7" x14ac:dyDescent="0.25">
      <c r="A88" s="1">
        <v>1</v>
      </c>
      <c r="B88">
        <v>199</v>
      </c>
      <c r="C88">
        <v>5</v>
      </c>
      <c r="D88" t="s">
        <v>15</v>
      </c>
      <c r="E88" t="s">
        <v>3</v>
      </c>
      <c r="G88" t="str">
        <f>"46.75"</f>
        <v>46.75</v>
      </c>
    </row>
    <row r="89" spans="1:7" x14ac:dyDescent="0.25">
      <c r="A89" s="1">
        <v>2</v>
      </c>
      <c r="B89">
        <v>191</v>
      </c>
      <c r="C89">
        <v>3</v>
      </c>
      <c r="D89" t="s">
        <v>23</v>
      </c>
      <c r="E89" t="s">
        <v>3</v>
      </c>
      <c r="G89" t="str">
        <f>"49.94"</f>
        <v>49.94</v>
      </c>
    </row>
    <row r="90" spans="1:7" x14ac:dyDescent="0.25">
      <c r="A90" s="1">
        <v>3</v>
      </c>
      <c r="B90">
        <v>195</v>
      </c>
      <c r="C90">
        <v>4</v>
      </c>
      <c r="D90" t="s">
        <v>20</v>
      </c>
      <c r="E90" t="s">
        <v>3</v>
      </c>
      <c r="G90" t="str">
        <f>"50.99"</f>
        <v>50.99</v>
      </c>
    </row>
    <row r="91" spans="1:7" x14ac:dyDescent="0.25">
      <c r="A91" s="1">
        <v>4</v>
      </c>
      <c r="B91">
        <v>178</v>
      </c>
      <c r="C91">
        <v>6</v>
      </c>
      <c r="D91" t="s">
        <v>27</v>
      </c>
      <c r="E91" t="s">
        <v>19</v>
      </c>
      <c r="G91" t="str">
        <f>"54.18"</f>
        <v>54.18</v>
      </c>
    </row>
    <row r="92" spans="1:7" x14ac:dyDescent="0.25">
      <c r="A92" s="1">
        <v>5</v>
      </c>
      <c r="B92">
        <v>175</v>
      </c>
      <c r="C92">
        <v>7</v>
      </c>
      <c r="D92" t="s">
        <v>18</v>
      </c>
      <c r="E92" t="s">
        <v>19</v>
      </c>
      <c r="G92" t="str">
        <f>"54.39"</f>
        <v>54.39</v>
      </c>
    </row>
    <row r="93" spans="1:7" x14ac:dyDescent="0.25">
      <c r="A93" s="1">
        <v>6</v>
      </c>
      <c r="B93">
        <v>196</v>
      </c>
      <c r="C93">
        <v>1</v>
      </c>
      <c r="D93" t="s">
        <v>22</v>
      </c>
      <c r="E93" t="s">
        <v>3</v>
      </c>
      <c r="G93" t="str">
        <f>"57.77"</f>
        <v>57.77</v>
      </c>
    </row>
    <row r="94" spans="1:7" x14ac:dyDescent="0.25">
      <c r="A94" s="1" t="s">
        <v>65</v>
      </c>
      <c r="B94">
        <v>197</v>
      </c>
      <c r="C94">
        <v>2</v>
      </c>
      <c r="D94" t="s">
        <v>16</v>
      </c>
      <c r="E94" t="s">
        <v>3</v>
      </c>
      <c r="G94" t="str">
        <f>"Rule 18.5a"</f>
        <v>Rule 18.5a</v>
      </c>
    </row>
    <row r="96" spans="1:7" x14ac:dyDescent="0.25">
      <c r="A96" s="1">
        <v>12</v>
      </c>
      <c r="C96">
        <v>1</v>
      </c>
      <c r="D96" t="s">
        <v>74</v>
      </c>
      <c r="E96" t="s">
        <v>69</v>
      </c>
    </row>
    <row r="97" spans="1:7" x14ac:dyDescent="0.25">
      <c r="A97" s="1">
        <v>1</v>
      </c>
      <c r="B97">
        <v>200</v>
      </c>
      <c r="C97">
        <v>2</v>
      </c>
      <c r="D97" t="s">
        <v>26</v>
      </c>
      <c r="E97" t="s">
        <v>3</v>
      </c>
      <c r="G97" t="str">
        <f>"56.08"</f>
        <v>56.08</v>
      </c>
    </row>
    <row r="98" spans="1:7" x14ac:dyDescent="0.25">
      <c r="A98" s="1">
        <v>2</v>
      </c>
      <c r="B98">
        <v>179</v>
      </c>
      <c r="C98">
        <v>3</v>
      </c>
      <c r="D98" t="s">
        <v>21</v>
      </c>
      <c r="E98" t="s">
        <v>19</v>
      </c>
      <c r="G98" t="str">
        <f>"56.28"</f>
        <v>56.28</v>
      </c>
    </row>
    <row r="99" spans="1:7" x14ac:dyDescent="0.25">
      <c r="A99" s="1">
        <v>3</v>
      </c>
      <c r="B99">
        <v>193</v>
      </c>
      <c r="C99">
        <v>7</v>
      </c>
      <c r="D99" t="s">
        <v>28</v>
      </c>
      <c r="E99" t="s">
        <v>3</v>
      </c>
      <c r="G99" t="str">
        <f>"59.34"</f>
        <v>59.34</v>
      </c>
    </row>
    <row r="100" spans="1:7" x14ac:dyDescent="0.25">
      <c r="A100" s="1">
        <v>4</v>
      </c>
      <c r="B100">
        <v>187</v>
      </c>
      <c r="C100">
        <v>4</v>
      </c>
      <c r="D100" t="s">
        <v>30</v>
      </c>
      <c r="E100" t="s">
        <v>7</v>
      </c>
      <c r="G100" t="str">
        <f>"59.35"</f>
        <v>59.35</v>
      </c>
    </row>
    <row r="101" spans="1:7" x14ac:dyDescent="0.25">
      <c r="A101" s="1">
        <v>5</v>
      </c>
      <c r="B101">
        <v>184</v>
      </c>
      <c r="C101">
        <v>6</v>
      </c>
      <c r="D101" t="s">
        <v>29</v>
      </c>
      <c r="E101" t="s">
        <v>19</v>
      </c>
      <c r="G101" t="str">
        <f>"1:00.17"</f>
        <v>1:00.17</v>
      </c>
    </row>
    <row r="102" spans="1:7" x14ac:dyDescent="0.25">
      <c r="A102" s="1">
        <v>6</v>
      </c>
      <c r="B102">
        <v>192</v>
      </c>
      <c r="C102">
        <v>1</v>
      </c>
      <c r="D102" t="s">
        <v>31</v>
      </c>
      <c r="E102" t="s">
        <v>3</v>
      </c>
      <c r="G102" t="str">
        <f>"1:01.08"</f>
        <v>1:01.08</v>
      </c>
    </row>
    <row r="103" spans="1:7" x14ac:dyDescent="0.25">
      <c r="A103" s="1" t="s">
        <v>11</v>
      </c>
      <c r="B103">
        <v>190</v>
      </c>
      <c r="C103">
        <v>5</v>
      </c>
      <c r="D103" t="s">
        <v>33</v>
      </c>
      <c r="E103" t="s">
        <v>3</v>
      </c>
      <c r="G103" t="str">
        <f>""</f>
        <v/>
      </c>
    </row>
    <row r="105" spans="1:7" x14ac:dyDescent="0.25">
      <c r="A105" s="1">
        <v>13</v>
      </c>
      <c r="C105">
        <v>1</v>
      </c>
      <c r="D105" t="s">
        <v>75</v>
      </c>
      <c r="E105" t="s">
        <v>69</v>
      </c>
    </row>
    <row r="106" spans="1:7" x14ac:dyDescent="0.25">
      <c r="A106" s="1">
        <v>1</v>
      </c>
      <c r="B106">
        <v>180</v>
      </c>
      <c r="C106">
        <v>4</v>
      </c>
      <c r="D106" t="s">
        <v>32</v>
      </c>
      <c r="E106" t="s">
        <v>19</v>
      </c>
      <c r="G106" t="str">
        <f>"1:06.21"</f>
        <v>1:06.21</v>
      </c>
    </row>
    <row r="107" spans="1:7" x14ac:dyDescent="0.25">
      <c r="A107" s="1">
        <v>2</v>
      </c>
      <c r="B107">
        <v>186</v>
      </c>
      <c r="C107">
        <v>3</v>
      </c>
      <c r="D107" t="s">
        <v>40</v>
      </c>
      <c r="E107" t="s">
        <v>41</v>
      </c>
      <c r="G107" t="str">
        <f>"1:08.00"</f>
        <v>1:08.00</v>
      </c>
    </row>
    <row r="108" spans="1:7" x14ac:dyDescent="0.25">
      <c r="A108" s="1">
        <v>3</v>
      </c>
      <c r="B108">
        <v>174</v>
      </c>
      <c r="C108">
        <v>6</v>
      </c>
      <c r="D108" t="s">
        <v>37</v>
      </c>
      <c r="E108" t="s">
        <v>19</v>
      </c>
      <c r="G108" t="str">
        <f>"1:10.54"</f>
        <v>1:10.54</v>
      </c>
    </row>
    <row r="109" spans="1:7" x14ac:dyDescent="0.25">
      <c r="A109" s="1">
        <v>4</v>
      </c>
      <c r="B109">
        <v>177</v>
      </c>
      <c r="C109">
        <v>2</v>
      </c>
      <c r="D109" t="s">
        <v>42</v>
      </c>
      <c r="E109" t="s">
        <v>19</v>
      </c>
      <c r="G109" t="str">
        <f>"1:10.65"</f>
        <v>1:10.65</v>
      </c>
    </row>
    <row r="110" spans="1:7" x14ac:dyDescent="0.25">
      <c r="A110" s="1">
        <v>5</v>
      </c>
      <c r="B110">
        <v>173</v>
      </c>
      <c r="C110">
        <v>5</v>
      </c>
      <c r="D110" t="s">
        <v>38</v>
      </c>
      <c r="E110" t="s">
        <v>9</v>
      </c>
      <c r="G110" t="str">
        <f>"1:10.80"</f>
        <v>1:10.80</v>
      </c>
    </row>
    <row r="111" spans="1:7" x14ac:dyDescent="0.25">
      <c r="A111" s="1">
        <v>6</v>
      </c>
      <c r="B111">
        <v>181</v>
      </c>
      <c r="C111">
        <v>1</v>
      </c>
      <c r="D111" t="s">
        <v>36</v>
      </c>
      <c r="E111" t="s">
        <v>19</v>
      </c>
      <c r="G111" t="str">
        <f>"1:13.54"</f>
        <v>1:13.54</v>
      </c>
    </row>
    <row r="112" spans="1:7" x14ac:dyDescent="0.25">
      <c r="A112" s="1">
        <v>7</v>
      </c>
      <c r="B112">
        <v>185</v>
      </c>
      <c r="C112">
        <v>8</v>
      </c>
      <c r="D112" t="s">
        <v>46</v>
      </c>
      <c r="E112" t="s">
        <v>9</v>
      </c>
      <c r="G112" t="str">
        <f>"1:18.49"</f>
        <v>1:18.49</v>
      </c>
    </row>
    <row r="113" spans="1:7" x14ac:dyDescent="0.25">
      <c r="A113" s="1">
        <v>8</v>
      </c>
      <c r="B113">
        <v>188</v>
      </c>
      <c r="C113">
        <v>7</v>
      </c>
      <c r="D113" t="s">
        <v>43</v>
      </c>
      <c r="E113" t="s">
        <v>7</v>
      </c>
      <c r="G113" t="str">
        <f>"1:20.25"</f>
        <v>1:20.25</v>
      </c>
    </row>
    <row r="115" spans="1:7" x14ac:dyDescent="0.25">
      <c r="A115" s="1">
        <v>14</v>
      </c>
      <c r="C115">
        <v>1</v>
      </c>
      <c r="D115" t="s">
        <v>76</v>
      </c>
      <c r="E115" t="s">
        <v>69</v>
      </c>
    </row>
    <row r="116" spans="1:7" x14ac:dyDescent="0.25">
      <c r="A116" s="1">
        <v>1</v>
      </c>
      <c r="B116">
        <v>171</v>
      </c>
      <c r="C116">
        <v>3</v>
      </c>
      <c r="D116" t="s">
        <v>47</v>
      </c>
      <c r="E116" t="s">
        <v>9</v>
      </c>
      <c r="G116" t="str">
        <f>"1:15.96"</f>
        <v>1:15.96</v>
      </c>
    </row>
    <row r="117" spans="1:7" x14ac:dyDescent="0.25">
      <c r="A117" s="1">
        <v>2</v>
      </c>
      <c r="B117">
        <v>176</v>
      </c>
      <c r="C117">
        <v>2</v>
      </c>
      <c r="D117" t="s">
        <v>39</v>
      </c>
      <c r="E117" t="s">
        <v>19</v>
      </c>
      <c r="G117" t="str">
        <f>"1:18.33"</f>
        <v>1:18.33</v>
      </c>
    </row>
    <row r="118" spans="1:7" x14ac:dyDescent="0.25">
      <c r="A118" s="1">
        <v>3</v>
      </c>
      <c r="B118">
        <v>172</v>
      </c>
      <c r="C118">
        <v>4</v>
      </c>
      <c r="D118" t="s">
        <v>48</v>
      </c>
      <c r="E118" t="s">
        <v>9</v>
      </c>
      <c r="G118" t="str">
        <f>"1:21.88"</f>
        <v>1:21.88</v>
      </c>
    </row>
    <row r="119" spans="1:7" x14ac:dyDescent="0.25">
      <c r="A119" s="1">
        <v>4</v>
      </c>
      <c r="B119">
        <v>182</v>
      </c>
      <c r="C119">
        <v>7</v>
      </c>
      <c r="D119" t="s">
        <v>50</v>
      </c>
      <c r="E119" t="s">
        <v>19</v>
      </c>
      <c r="G119" t="str">
        <f>"1:26.76"</f>
        <v>1:26.76</v>
      </c>
    </row>
    <row r="120" spans="1:7" x14ac:dyDescent="0.25">
      <c r="A120" s="1">
        <v>5</v>
      </c>
      <c r="B120">
        <v>183</v>
      </c>
      <c r="C120">
        <v>6</v>
      </c>
      <c r="D120" t="s">
        <v>49</v>
      </c>
      <c r="E120" t="s">
        <v>19</v>
      </c>
      <c r="G120" t="str">
        <f>"1:28.33"</f>
        <v>1:28.33</v>
      </c>
    </row>
    <row r="121" spans="1:7" x14ac:dyDescent="0.25">
      <c r="A121" s="1" t="s">
        <v>11</v>
      </c>
      <c r="B121">
        <v>194</v>
      </c>
      <c r="C121">
        <v>5</v>
      </c>
      <c r="D121" t="s">
        <v>51</v>
      </c>
      <c r="E121" t="s">
        <v>3</v>
      </c>
      <c r="G121" t="str">
        <f>""</f>
        <v/>
      </c>
    </row>
    <row r="123" spans="1:7" x14ac:dyDescent="0.25">
      <c r="A123" s="1">
        <v>15</v>
      </c>
      <c r="C123">
        <v>1</v>
      </c>
      <c r="D123" t="s">
        <v>77</v>
      </c>
      <c r="E123" t="s">
        <v>78</v>
      </c>
    </row>
    <row r="124" spans="1:7" x14ac:dyDescent="0.25">
      <c r="A124" s="1">
        <v>1</v>
      </c>
      <c r="B124">
        <v>166</v>
      </c>
      <c r="C124">
        <v>3</v>
      </c>
      <c r="D124" t="s">
        <v>2</v>
      </c>
      <c r="E124" t="s">
        <v>3</v>
      </c>
      <c r="G124" t="str">
        <f>"35.83"</f>
        <v>35.83</v>
      </c>
    </row>
    <row r="125" spans="1:7" x14ac:dyDescent="0.25">
      <c r="A125" s="1">
        <v>2</v>
      </c>
      <c r="B125">
        <v>170</v>
      </c>
      <c r="C125">
        <v>5</v>
      </c>
      <c r="D125" t="s">
        <v>4</v>
      </c>
      <c r="E125" t="s">
        <v>3</v>
      </c>
      <c r="G125" t="str">
        <f>"42.47"</f>
        <v>42.47</v>
      </c>
    </row>
    <row r="126" spans="1:7" x14ac:dyDescent="0.25">
      <c r="A126" s="1">
        <v>3</v>
      </c>
      <c r="B126">
        <v>165</v>
      </c>
      <c r="C126">
        <v>6</v>
      </c>
      <c r="D126" t="s">
        <v>6</v>
      </c>
      <c r="E126" t="s">
        <v>7</v>
      </c>
      <c r="G126" t="str">
        <f>"42.93"</f>
        <v>42.93</v>
      </c>
    </row>
    <row r="127" spans="1:7" x14ac:dyDescent="0.25">
      <c r="A127" s="1">
        <v>4</v>
      </c>
      <c r="B127">
        <v>167</v>
      </c>
      <c r="C127">
        <v>4</v>
      </c>
      <c r="D127" t="s">
        <v>5</v>
      </c>
      <c r="E127" t="s">
        <v>3</v>
      </c>
      <c r="G127" t="str">
        <f>"44.65"</f>
        <v>44.65</v>
      </c>
    </row>
    <row r="128" spans="1:7" x14ac:dyDescent="0.25">
      <c r="A128" s="1">
        <v>5</v>
      </c>
      <c r="B128">
        <v>168</v>
      </c>
      <c r="C128">
        <v>7</v>
      </c>
      <c r="D128" t="s">
        <v>8</v>
      </c>
      <c r="E128" t="s">
        <v>9</v>
      </c>
      <c r="G128" t="str">
        <f>"49.04"</f>
        <v>49.04</v>
      </c>
    </row>
    <row r="129" spans="1:7" x14ac:dyDescent="0.25">
      <c r="A129" s="1">
        <v>6</v>
      </c>
      <c r="B129">
        <v>164</v>
      </c>
      <c r="C129">
        <v>2</v>
      </c>
      <c r="D129" t="s">
        <v>10</v>
      </c>
      <c r="E129" t="s">
        <v>9</v>
      </c>
      <c r="G129" t="str">
        <f>"1:06.04"</f>
        <v>1:06.04</v>
      </c>
    </row>
    <row r="130" spans="1:7" x14ac:dyDescent="0.25">
      <c r="A130" s="1" t="s">
        <v>11</v>
      </c>
      <c r="B130">
        <v>156</v>
      </c>
      <c r="C130">
        <v>8</v>
      </c>
      <c r="D130" t="s">
        <v>12</v>
      </c>
      <c r="E130" t="s">
        <v>13</v>
      </c>
      <c r="G130" t="str">
        <f>""</f>
        <v/>
      </c>
    </row>
    <row r="132" spans="1:7" x14ac:dyDescent="0.25">
      <c r="A132" s="1">
        <v>16</v>
      </c>
      <c r="C132">
        <v>1</v>
      </c>
      <c r="D132" t="s">
        <v>79</v>
      </c>
      <c r="E132" t="s">
        <v>80</v>
      </c>
    </row>
    <row r="133" spans="1:7" x14ac:dyDescent="0.25">
      <c r="A133" s="1">
        <v>1</v>
      </c>
      <c r="B133">
        <v>198</v>
      </c>
      <c r="C133">
        <v>4</v>
      </c>
      <c r="D133" t="s">
        <v>71</v>
      </c>
      <c r="E133" t="s">
        <v>3</v>
      </c>
      <c r="G133" t="str">
        <f>"26.09"</f>
        <v>26.09</v>
      </c>
    </row>
    <row r="134" spans="1:7" x14ac:dyDescent="0.25">
      <c r="A134" s="1">
        <v>2</v>
      </c>
      <c r="B134">
        <v>189</v>
      </c>
      <c r="C134">
        <v>2</v>
      </c>
      <c r="D134" t="s">
        <v>17</v>
      </c>
      <c r="E134" t="s">
        <v>7</v>
      </c>
      <c r="G134" t="str">
        <f>"27.30"</f>
        <v>27.30</v>
      </c>
    </row>
    <row r="135" spans="1:7" x14ac:dyDescent="0.25">
      <c r="A135" s="1">
        <v>3</v>
      </c>
      <c r="B135">
        <v>195</v>
      </c>
      <c r="C135">
        <v>7</v>
      </c>
      <c r="D135" t="s">
        <v>20</v>
      </c>
      <c r="E135" t="s">
        <v>3</v>
      </c>
      <c r="G135" t="str">
        <f>"27.99"</f>
        <v>27.99</v>
      </c>
    </row>
    <row r="136" spans="1:7" x14ac:dyDescent="0.25">
      <c r="A136" s="1">
        <v>4</v>
      </c>
      <c r="B136">
        <v>197</v>
      </c>
      <c r="C136">
        <v>6</v>
      </c>
      <c r="D136" t="s">
        <v>16</v>
      </c>
      <c r="E136" t="s">
        <v>3</v>
      </c>
      <c r="G136" t="str">
        <f>"28.02"</f>
        <v>28.02</v>
      </c>
    </row>
    <row r="137" spans="1:7" x14ac:dyDescent="0.25">
      <c r="A137" s="1">
        <v>5</v>
      </c>
      <c r="B137">
        <v>175</v>
      </c>
      <c r="C137">
        <v>5</v>
      </c>
      <c r="D137" t="s">
        <v>18</v>
      </c>
      <c r="E137" t="s">
        <v>19</v>
      </c>
      <c r="G137" t="str">
        <f>"28.99"</f>
        <v>28.99</v>
      </c>
    </row>
    <row r="138" spans="1:7" x14ac:dyDescent="0.25">
      <c r="A138" s="1">
        <v>6</v>
      </c>
      <c r="B138">
        <v>196</v>
      </c>
      <c r="C138">
        <v>1</v>
      </c>
      <c r="D138" t="s">
        <v>22</v>
      </c>
      <c r="E138" t="s">
        <v>3</v>
      </c>
      <c r="G138" t="str">
        <f>"29.81"</f>
        <v>29.81</v>
      </c>
    </row>
    <row r="139" spans="1:7" x14ac:dyDescent="0.25">
      <c r="A139" s="1" t="s">
        <v>11</v>
      </c>
      <c r="B139">
        <v>199</v>
      </c>
      <c r="C139">
        <v>3</v>
      </c>
      <c r="D139" t="s">
        <v>15</v>
      </c>
      <c r="E139" t="s">
        <v>3</v>
      </c>
      <c r="G139" t="str">
        <f>""</f>
        <v/>
      </c>
    </row>
    <row r="141" spans="1:7" x14ac:dyDescent="0.25">
      <c r="A141" s="1">
        <v>17</v>
      </c>
      <c r="C141">
        <v>1</v>
      </c>
      <c r="D141" t="s">
        <v>81</v>
      </c>
      <c r="E141" t="s">
        <v>82</v>
      </c>
    </row>
    <row r="142" spans="1:7" x14ac:dyDescent="0.25">
      <c r="A142" s="1">
        <v>1</v>
      </c>
      <c r="B142">
        <v>179</v>
      </c>
      <c r="C142">
        <v>3</v>
      </c>
      <c r="D142" t="s">
        <v>21</v>
      </c>
      <c r="E142" t="s">
        <v>19</v>
      </c>
      <c r="G142" t="str">
        <f>"30.12"</f>
        <v>30.12</v>
      </c>
    </row>
    <row r="143" spans="1:7" x14ac:dyDescent="0.25">
      <c r="A143" s="1">
        <v>2</v>
      </c>
      <c r="B143">
        <v>200</v>
      </c>
      <c r="C143">
        <v>4</v>
      </c>
      <c r="D143" t="s">
        <v>26</v>
      </c>
      <c r="E143" t="s">
        <v>3</v>
      </c>
      <c r="G143" t="str">
        <f>"30.16"</f>
        <v>30.16</v>
      </c>
    </row>
    <row r="144" spans="1:7" x14ac:dyDescent="0.25">
      <c r="A144" s="1">
        <v>3</v>
      </c>
      <c r="B144">
        <v>193</v>
      </c>
      <c r="C144">
        <v>7</v>
      </c>
      <c r="D144" t="s">
        <v>28</v>
      </c>
      <c r="E144" t="s">
        <v>3</v>
      </c>
      <c r="G144" t="str">
        <f>"31.48"</f>
        <v>31.48</v>
      </c>
    </row>
    <row r="145" spans="1:7" x14ac:dyDescent="0.25">
      <c r="A145" s="1">
        <v>4</v>
      </c>
      <c r="B145">
        <v>184</v>
      </c>
      <c r="C145">
        <v>6</v>
      </c>
      <c r="D145" t="s">
        <v>29</v>
      </c>
      <c r="E145" t="s">
        <v>19</v>
      </c>
      <c r="G145" t="str">
        <f>"32.11"</f>
        <v>32.11</v>
      </c>
    </row>
    <row r="146" spans="1:7" x14ac:dyDescent="0.25">
      <c r="A146" s="1">
        <v>5</v>
      </c>
      <c r="B146">
        <v>192</v>
      </c>
      <c r="C146">
        <v>2</v>
      </c>
      <c r="D146" t="s">
        <v>31</v>
      </c>
      <c r="E146" t="s">
        <v>3</v>
      </c>
      <c r="G146" t="str">
        <f>"32.28"</f>
        <v>32.28</v>
      </c>
    </row>
    <row r="147" spans="1:7" x14ac:dyDescent="0.25">
      <c r="A147" s="1">
        <v>6</v>
      </c>
      <c r="B147">
        <v>187</v>
      </c>
      <c r="C147">
        <v>1</v>
      </c>
      <c r="D147" t="s">
        <v>30</v>
      </c>
      <c r="E147" t="s">
        <v>7</v>
      </c>
      <c r="G147" t="str">
        <f>"32.41"</f>
        <v>32.41</v>
      </c>
    </row>
    <row r="148" spans="1:7" x14ac:dyDescent="0.25">
      <c r="A148" s="1" t="s">
        <v>11</v>
      </c>
      <c r="B148">
        <v>191</v>
      </c>
      <c r="C148">
        <v>5</v>
      </c>
      <c r="D148" t="s">
        <v>23</v>
      </c>
      <c r="E148" t="s">
        <v>3</v>
      </c>
      <c r="G148" t="str">
        <f>""</f>
        <v/>
      </c>
    </row>
    <row r="150" spans="1:7" x14ac:dyDescent="0.25">
      <c r="A150" s="1">
        <v>18</v>
      </c>
      <c r="C150">
        <v>1</v>
      </c>
      <c r="D150" t="s">
        <v>83</v>
      </c>
      <c r="E150" t="s">
        <v>35</v>
      </c>
    </row>
    <row r="151" spans="1:7" x14ac:dyDescent="0.25">
      <c r="A151" s="1">
        <v>1</v>
      </c>
      <c r="B151">
        <v>191</v>
      </c>
      <c r="C151">
        <v>8</v>
      </c>
      <c r="D151" t="s">
        <v>23</v>
      </c>
      <c r="E151" t="s">
        <v>3</v>
      </c>
      <c r="G151" t="str">
        <f>"27.42"</f>
        <v>27.42</v>
      </c>
    </row>
    <row r="152" spans="1:7" x14ac:dyDescent="0.25">
      <c r="A152" s="1">
        <v>2</v>
      </c>
      <c r="B152">
        <v>180</v>
      </c>
      <c r="C152">
        <v>3</v>
      </c>
      <c r="D152" t="s">
        <v>32</v>
      </c>
      <c r="E152" t="s">
        <v>19</v>
      </c>
      <c r="G152" t="str">
        <f>"35.15"</f>
        <v>35.15</v>
      </c>
    </row>
    <row r="153" spans="1:7" x14ac:dyDescent="0.25">
      <c r="A153" s="1">
        <v>3</v>
      </c>
      <c r="B153">
        <v>186</v>
      </c>
      <c r="C153">
        <v>5</v>
      </c>
      <c r="D153" t="s">
        <v>40</v>
      </c>
      <c r="E153" t="s">
        <v>41</v>
      </c>
      <c r="G153" t="str">
        <f>"35.40"</f>
        <v>35.40</v>
      </c>
    </row>
    <row r="154" spans="1:7" x14ac:dyDescent="0.25">
      <c r="A154" s="1">
        <v>4</v>
      </c>
      <c r="B154">
        <v>181</v>
      </c>
      <c r="C154">
        <v>4</v>
      </c>
      <c r="D154" t="s">
        <v>36</v>
      </c>
      <c r="E154" t="s">
        <v>19</v>
      </c>
      <c r="G154" t="str">
        <f>"35.86"</f>
        <v>35.86</v>
      </c>
    </row>
    <row r="155" spans="1:7" x14ac:dyDescent="0.25">
      <c r="A155" s="1">
        <v>5</v>
      </c>
      <c r="B155">
        <v>173</v>
      </c>
      <c r="C155">
        <v>6</v>
      </c>
      <c r="D155" t="s">
        <v>38</v>
      </c>
      <c r="E155" t="s">
        <v>9</v>
      </c>
      <c r="G155" t="str">
        <f>"36.38"</f>
        <v>36.38</v>
      </c>
    </row>
    <row r="156" spans="1:7" x14ac:dyDescent="0.25">
      <c r="A156" s="1">
        <v>6</v>
      </c>
      <c r="B156">
        <v>177</v>
      </c>
      <c r="C156">
        <v>1</v>
      </c>
      <c r="D156" t="s">
        <v>42</v>
      </c>
      <c r="E156" t="s">
        <v>19</v>
      </c>
      <c r="G156" t="str">
        <f>"36.59"</f>
        <v>36.59</v>
      </c>
    </row>
    <row r="157" spans="1:7" x14ac:dyDescent="0.25">
      <c r="A157" s="1">
        <v>7</v>
      </c>
      <c r="B157">
        <v>174</v>
      </c>
      <c r="C157">
        <v>7</v>
      </c>
      <c r="D157" t="s">
        <v>37</v>
      </c>
      <c r="E157" t="s">
        <v>19</v>
      </c>
      <c r="G157" t="str">
        <f>"36.96"</f>
        <v>36.96</v>
      </c>
    </row>
    <row r="158" spans="1:7" x14ac:dyDescent="0.25">
      <c r="A158" s="1">
        <v>8</v>
      </c>
      <c r="B158">
        <v>188</v>
      </c>
      <c r="C158">
        <v>2</v>
      </c>
      <c r="D158" t="s">
        <v>43</v>
      </c>
      <c r="E158" t="s">
        <v>7</v>
      </c>
      <c r="G158" t="str">
        <f>"39.52"</f>
        <v>39.52</v>
      </c>
    </row>
    <row r="160" spans="1:7" x14ac:dyDescent="0.25">
      <c r="A160" s="1">
        <v>19</v>
      </c>
      <c r="C160">
        <v>1</v>
      </c>
      <c r="D160" t="s">
        <v>84</v>
      </c>
      <c r="E160" t="s">
        <v>78</v>
      </c>
    </row>
    <row r="161" spans="1:7" x14ac:dyDescent="0.25">
      <c r="A161" s="1">
        <v>1</v>
      </c>
      <c r="B161">
        <v>176</v>
      </c>
      <c r="C161">
        <v>3</v>
      </c>
      <c r="D161" t="s">
        <v>39</v>
      </c>
      <c r="E161" t="s">
        <v>19</v>
      </c>
      <c r="G161" t="str">
        <f>"38.36"</f>
        <v>38.36</v>
      </c>
    </row>
    <row r="162" spans="1:7" x14ac:dyDescent="0.25">
      <c r="A162" s="1">
        <v>2</v>
      </c>
      <c r="B162">
        <v>171</v>
      </c>
      <c r="C162">
        <v>4</v>
      </c>
      <c r="D162" t="s">
        <v>47</v>
      </c>
      <c r="E162" t="s">
        <v>9</v>
      </c>
      <c r="G162" t="str">
        <f>"39.29"</f>
        <v>39.29</v>
      </c>
    </row>
    <row r="163" spans="1:7" x14ac:dyDescent="0.25">
      <c r="A163" s="1">
        <v>3</v>
      </c>
      <c r="B163">
        <v>185</v>
      </c>
      <c r="C163">
        <v>5</v>
      </c>
      <c r="D163" t="s">
        <v>46</v>
      </c>
      <c r="E163" t="s">
        <v>9</v>
      </c>
      <c r="G163" t="str">
        <f>"40.43"</f>
        <v>40.43</v>
      </c>
    </row>
    <row r="164" spans="1:7" x14ac:dyDescent="0.25">
      <c r="A164" s="1">
        <v>4</v>
      </c>
      <c r="B164">
        <v>172</v>
      </c>
      <c r="C164">
        <v>6</v>
      </c>
      <c r="D164" t="s">
        <v>48</v>
      </c>
      <c r="E164" t="s">
        <v>9</v>
      </c>
      <c r="G164" t="str">
        <f>"42.72"</f>
        <v>42.72</v>
      </c>
    </row>
    <row r="165" spans="1:7" x14ac:dyDescent="0.25">
      <c r="A165" s="1">
        <v>5</v>
      </c>
      <c r="B165">
        <v>183</v>
      </c>
      <c r="C165">
        <v>2</v>
      </c>
      <c r="D165" t="s">
        <v>49</v>
      </c>
      <c r="E165" t="s">
        <v>19</v>
      </c>
      <c r="G165" t="str">
        <f>"44.03"</f>
        <v>44.03</v>
      </c>
    </row>
    <row r="166" spans="1:7" x14ac:dyDescent="0.25">
      <c r="A166" s="1">
        <v>6</v>
      </c>
      <c r="B166">
        <v>182</v>
      </c>
      <c r="C166">
        <v>7</v>
      </c>
      <c r="D166" t="s">
        <v>50</v>
      </c>
      <c r="E166" t="s">
        <v>19</v>
      </c>
      <c r="G166" t="str">
        <f>"44.61"</f>
        <v>44.61</v>
      </c>
    </row>
    <row r="167" spans="1:7" x14ac:dyDescent="0.25">
      <c r="A167" s="1" t="s">
        <v>11</v>
      </c>
      <c r="B167">
        <v>194</v>
      </c>
      <c r="C167">
        <v>1</v>
      </c>
      <c r="D167" t="s">
        <v>51</v>
      </c>
      <c r="E167" t="s">
        <v>3</v>
      </c>
      <c r="G167" t="str">
        <f>""</f>
        <v/>
      </c>
    </row>
    <row r="169" spans="1:7" x14ac:dyDescent="0.25">
      <c r="A169" s="1">
        <v>20</v>
      </c>
      <c r="C169">
        <v>1</v>
      </c>
      <c r="D169" t="s">
        <v>85</v>
      </c>
      <c r="E169" t="s">
        <v>86</v>
      </c>
    </row>
    <row r="170" spans="1:7" x14ac:dyDescent="0.25">
      <c r="A170" s="1">
        <v>1</v>
      </c>
      <c r="B170">
        <v>163</v>
      </c>
      <c r="C170">
        <v>2</v>
      </c>
      <c r="D170" t="s">
        <v>66</v>
      </c>
      <c r="E170" t="s">
        <v>67</v>
      </c>
      <c r="G170" t="str">
        <f>"23.15"</f>
        <v>23.15</v>
      </c>
    </row>
    <row r="171" spans="1:7" x14ac:dyDescent="0.25">
      <c r="A171" s="1">
        <v>2</v>
      </c>
      <c r="B171">
        <v>158</v>
      </c>
      <c r="C171">
        <v>6</v>
      </c>
      <c r="D171" t="s">
        <v>63</v>
      </c>
      <c r="E171" t="s">
        <v>64</v>
      </c>
      <c r="G171" t="str">
        <f>"24.67"</f>
        <v>24.67</v>
      </c>
    </row>
    <row r="173" spans="1:7" x14ac:dyDescent="0.25">
      <c r="A173" s="1">
        <v>21</v>
      </c>
      <c r="C173">
        <v>1</v>
      </c>
      <c r="D173" t="s">
        <v>87</v>
      </c>
      <c r="E173" t="s">
        <v>88</v>
      </c>
    </row>
    <row r="174" spans="1:7" x14ac:dyDescent="0.25">
      <c r="A174" s="1">
        <v>1</v>
      </c>
      <c r="B174">
        <v>159</v>
      </c>
      <c r="C174">
        <v>4</v>
      </c>
      <c r="D174" t="s">
        <v>56</v>
      </c>
      <c r="E174" t="s">
        <v>57</v>
      </c>
      <c r="G174" t="str">
        <f>"28.31"</f>
        <v>28.31</v>
      </c>
    </row>
    <row r="175" spans="1:7" x14ac:dyDescent="0.25">
      <c r="A175" s="1">
        <v>2</v>
      </c>
      <c r="B175">
        <v>157</v>
      </c>
      <c r="C175">
        <v>5</v>
      </c>
      <c r="D175" t="s">
        <v>58</v>
      </c>
      <c r="E175" t="s">
        <v>59</v>
      </c>
      <c r="G175" t="str">
        <f>"31.90"</f>
        <v>31.90</v>
      </c>
    </row>
    <row r="176" spans="1:7" x14ac:dyDescent="0.25">
      <c r="A176" s="1">
        <v>3</v>
      </c>
      <c r="B176">
        <v>160</v>
      </c>
      <c r="C176">
        <v>3</v>
      </c>
      <c r="D176" t="s">
        <v>60</v>
      </c>
      <c r="E176" t="s">
        <v>55</v>
      </c>
      <c r="G176" t="str">
        <f>"36.29"</f>
        <v>36.29</v>
      </c>
    </row>
    <row r="177" spans="1:7" x14ac:dyDescent="0.25">
      <c r="A177" s="1" t="s">
        <v>11</v>
      </c>
      <c r="B177">
        <v>161</v>
      </c>
      <c r="C177">
        <v>2</v>
      </c>
      <c r="D177" t="s">
        <v>54</v>
      </c>
      <c r="E177" t="s">
        <v>55</v>
      </c>
      <c r="G177" t="str">
        <f>""</f>
        <v/>
      </c>
    </row>
    <row r="179" spans="1:7" x14ac:dyDescent="0.25">
      <c r="A179" s="1">
        <v>22</v>
      </c>
      <c r="C179">
        <v>1</v>
      </c>
      <c r="D179" t="s">
        <v>89</v>
      </c>
      <c r="E179" t="s">
        <v>69</v>
      </c>
    </row>
    <row r="180" spans="1:7" x14ac:dyDescent="0.25">
      <c r="A180" s="1">
        <v>1</v>
      </c>
      <c r="B180">
        <v>166</v>
      </c>
      <c r="C180">
        <v>2</v>
      </c>
      <c r="D180" t="s">
        <v>2</v>
      </c>
      <c r="E180" t="s">
        <v>3</v>
      </c>
      <c r="G180" t="str">
        <f>"2:24.71"</f>
        <v>2:24.71</v>
      </c>
    </row>
    <row r="181" spans="1:7" x14ac:dyDescent="0.25">
      <c r="A181" s="1">
        <v>2</v>
      </c>
      <c r="B181">
        <v>170</v>
      </c>
      <c r="C181">
        <v>4</v>
      </c>
      <c r="D181" t="s">
        <v>4</v>
      </c>
      <c r="E181" t="s">
        <v>3</v>
      </c>
      <c r="G181" t="str">
        <f>"3:01.82"</f>
        <v>3:01.82</v>
      </c>
    </row>
    <row r="182" spans="1:7" x14ac:dyDescent="0.25">
      <c r="A182" s="1">
        <v>3</v>
      </c>
      <c r="B182">
        <v>168</v>
      </c>
      <c r="C182">
        <v>7</v>
      </c>
      <c r="D182" t="s">
        <v>8</v>
      </c>
      <c r="E182" t="s">
        <v>9</v>
      </c>
      <c r="G182" t="str">
        <f>"3:31.09"</f>
        <v>3:31.09</v>
      </c>
    </row>
    <row r="183" spans="1:7" x14ac:dyDescent="0.25">
      <c r="A183" s="1">
        <v>4</v>
      </c>
      <c r="B183">
        <v>164</v>
      </c>
      <c r="C183">
        <v>5</v>
      </c>
      <c r="D183" t="s">
        <v>10</v>
      </c>
      <c r="E183" t="s">
        <v>9</v>
      </c>
      <c r="G183" t="str">
        <f>"4:28.86"</f>
        <v>4:28.86</v>
      </c>
    </row>
    <row r="184" spans="1:7" x14ac:dyDescent="0.25">
      <c r="A184" s="1" t="s">
        <v>11</v>
      </c>
      <c r="B184">
        <v>165</v>
      </c>
      <c r="C184">
        <v>3</v>
      </c>
      <c r="D184" t="s">
        <v>6</v>
      </c>
      <c r="E184" t="s">
        <v>7</v>
      </c>
      <c r="G184" t="str">
        <f>""</f>
        <v/>
      </c>
    </row>
    <row r="185" spans="1:7" x14ac:dyDescent="0.25">
      <c r="A185" s="1" t="s">
        <v>11</v>
      </c>
      <c r="B185">
        <v>156</v>
      </c>
      <c r="C185">
        <v>8</v>
      </c>
      <c r="D185" t="s">
        <v>12</v>
      </c>
      <c r="E185" t="s">
        <v>13</v>
      </c>
      <c r="G185" t="str">
        <f>""</f>
        <v/>
      </c>
    </row>
    <row r="187" spans="1:7" x14ac:dyDescent="0.25">
      <c r="A187" s="1">
        <v>23</v>
      </c>
      <c r="C187">
        <v>1</v>
      </c>
      <c r="D187" t="s">
        <v>90</v>
      </c>
      <c r="E187" t="s">
        <v>69</v>
      </c>
    </row>
    <row r="188" spans="1:7" x14ac:dyDescent="0.25">
      <c r="A188" s="1">
        <v>1</v>
      </c>
      <c r="B188">
        <v>195</v>
      </c>
      <c r="C188">
        <v>2</v>
      </c>
      <c r="D188" t="s">
        <v>20</v>
      </c>
      <c r="E188" t="s">
        <v>3</v>
      </c>
      <c r="G188" t="str">
        <f>"1:40.97"</f>
        <v>1:40.97</v>
      </c>
    </row>
    <row r="189" spans="1:7" x14ac:dyDescent="0.25">
      <c r="A189" s="1">
        <v>2</v>
      </c>
      <c r="B189">
        <v>191</v>
      </c>
      <c r="C189">
        <v>4</v>
      </c>
      <c r="D189" t="s">
        <v>23</v>
      </c>
      <c r="E189" t="s">
        <v>3</v>
      </c>
      <c r="G189" t="str">
        <f>"1:42.38"</f>
        <v>1:42.38</v>
      </c>
    </row>
    <row r="190" spans="1:7" x14ac:dyDescent="0.25">
      <c r="A190" s="1">
        <v>3</v>
      </c>
      <c r="B190">
        <v>178</v>
      </c>
      <c r="C190">
        <v>3</v>
      </c>
      <c r="D190" t="s">
        <v>27</v>
      </c>
      <c r="E190" t="s">
        <v>19</v>
      </c>
      <c r="G190" t="str">
        <f>"1:43.20"</f>
        <v>1:43.20</v>
      </c>
    </row>
    <row r="191" spans="1:7" x14ac:dyDescent="0.25">
      <c r="A191" s="1">
        <v>4</v>
      </c>
      <c r="B191">
        <v>200</v>
      </c>
      <c r="C191">
        <v>7</v>
      </c>
      <c r="D191" t="s">
        <v>26</v>
      </c>
      <c r="E191" t="s">
        <v>3</v>
      </c>
      <c r="G191" t="str">
        <f>"1:51.85"</f>
        <v>1:51.85</v>
      </c>
    </row>
    <row r="192" spans="1:7" x14ac:dyDescent="0.25">
      <c r="A192" s="1">
        <v>5</v>
      </c>
      <c r="B192">
        <v>196</v>
      </c>
      <c r="C192">
        <v>5</v>
      </c>
      <c r="D192" t="s">
        <v>22</v>
      </c>
      <c r="E192" t="s">
        <v>3</v>
      </c>
      <c r="G192" t="str">
        <f>"1:55.74"</f>
        <v>1:55.74</v>
      </c>
    </row>
    <row r="193" spans="1:7" x14ac:dyDescent="0.25">
      <c r="A193" s="1" t="s">
        <v>11</v>
      </c>
      <c r="B193">
        <v>198</v>
      </c>
      <c r="C193">
        <v>1</v>
      </c>
      <c r="D193" t="s">
        <v>71</v>
      </c>
      <c r="E193" t="s">
        <v>3</v>
      </c>
      <c r="G193" t="str">
        <f>""</f>
        <v/>
      </c>
    </row>
    <row r="194" spans="1:7" x14ac:dyDescent="0.25">
      <c r="A194" s="1" t="s">
        <v>11</v>
      </c>
      <c r="B194">
        <v>197</v>
      </c>
      <c r="C194">
        <v>6</v>
      </c>
      <c r="D194" t="s">
        <v>16</v>
      </c>
      <c r="E194" t="s">
        <v>3</v>
      </c>
      <c r="G194" t="str">
        <f>""</f>
        <v/>
      </c>
    </row>
    <row r="196" spans="1:7" x14ac:dyDescent="0.25">
      <c r="A196" s="1">
        <v>24</v>
      </c>
      <c r="C196">
        <v>1</v>
      </c>
      <c r="D196" t="s">
        <v>91</v>
      </c>
      <c r="E196" t="s">
        <v>69</v>
      </c>
    </row>
    <row r="197" spans="1:7" x14ac:dyDescent="0.25">
      <c r="A197" s="1">
        <v>1</v>
      </c>
      <c r="B197">
        <v>179</v>
      </c>
      <c r="C197">
        <v>1</v>
      </c>
      <c r="D197" t="s">
        <v>21</v>
      </c>
      <c r="E197" t="s">
        <v>19</v>
      </c>
      <c r="G197" t="str">
        <f>"1:57.01"</f>
        <v>1:57.01</v>
      </c>
    </row>
    <row r="198" spans="1:7" x14ac:dyDescent="0.25">
      <c r="A198" s="1">
        <v>2</v>
      </c>
      <c r="B198">
        <v>187</v>
      </c>
      <c r="C198">
        <v>3</v>
      </c>
      <c r="D198" t="s">
        <v>30</v>
      </c>
      <c r="E198" t="s">
        <v>7</v>
      </c>
      <c r="G198" t="str">
        <f>"1:59.52"</f>
        <v>1:59.52</v>
      </c>
    </row>
    <row r="199" spans="1:7" x14ac:dyDescent="0.25">
      <c r="A199" s="1">
        <v>3</v>
      </c>
      <c r="B199">
        <v>192</v>
      </c>
      <c r="C199">
        <v>4</v>
      </c>
      <c r="D199" t="s">
        <v>31</v>
      </c>
      <c r="E199" t="s">
        <v>3</v>
      </c>
      <c r="G199" t="str">
        <f>"2:01.77"</f>
        <v>2:01.77</v>
      </c>
    </row>
    <row r="200" spans="1:7" x14ac:dyDescent="0.25">
      <c r="A200" s="1">
        <v>4</v>
      </c>
      <c r="B200">
        <v>184</v>
      </c>
      <c r="C200">
        <v>5</v>
      </c>
      <c r="D200" t="s">
        <v>29</v>
      </c>
      <c r="E200" t="s">
        <v>19</v>
      </c>
      <c r="G200" t="str">
        <f>"2:02.00"</f>
        <v>2:02.00</v>
      </c>
    </row>
    <row r="201" spans="1:7" x14ac:dyDescent="0.25">
      <c r="A201" s="1">
        <v>5</v>
      </c>
      <c r="B201">
        <v>180</v>
      </c>
      <c r="C201">
        <v>6</v>
      </c>
      <c r="D201" t="s">
        <v>32</v>
      </c>
      <c r="E201" t="s">
        <v>19</v>
      </c>
      <c r="G201" t="str">
        <f>"2:10.13"</f>
        <v>2:10.13</v>
      </c>
    </row>
    <row r="202" spans="1:7" x14ac:dyDescent="0.25">
      <c r="A202" s="1">
        <v>6</v>
      </c>
      <c r="B202">
        <v>186</v>
      </c>
      <c r="C202">
        <v>7</v>
      </c>
      <c r="D202" t="s">
        <v>40</v>
      </c>
      <c r="E202" t="s">
        <v>41</v>
      </c>
      <c r="G202" t="str">
        <f>"2:27.33"</f>
        <v>2:27.33</v>
      </c>
    </row>
    <row r="203" spans="1:7" x14ac:dyDescent="0.25">
      <c r="A203" s="1" t="s">
        <v>11</v>
      </c>
      <c r="B203">
        <v>190</v>
      </c>
      <c r="C203">
        <v>2</v>
      </c>
      <c r="D203" t="s">
        <v>33</v>
      </c>
      <c r="E203" t="s">
        <v>3</v>
      </c>
      <c r="G203" t="str">
        <f>""</f>
        <v/>
      </c>
    </row>
    <row r="205" spans="1:7" x14ac:dyDescent="0.25">
      <c r="A205" s="1">
        <v>25</v>
      </c>
      <c r="C205">
        <v>1</v>
      </c>
      <c r="D205" t="s">
        <v>92</v>
      </c>
      <c r="E205" t="s">
        <v>69</v>
      </c>
    </row>
    <row r="206" spans="1:7" x14ac:dyDescent="0.25">
      <c r="A206" s="1">
        <v>1</v>
      </c>
      <c r="B206">
        <v>193</v>
      </c>
      <c r="C206">
        <v>1</v>
      </c>
      <c r="D206" t="s">
        <v>28</v>
      </c>
      <c r="E206" t="s">
        <v>3</v>
      </c>
      <c r="G206" t="str">
        <f>"2:06.14"</f>
        <v>2:06.14</v>
      </c>
    </row>
    <row r="207" spans="1:7" x14ac:dyDescent="0.25">
      <c r="A207" s="1">
        <v>2</v>
      </c>
      <c r="B207">
        <v>174</v>
      </c>
      <c r="C207">
        <v>2</v>
      </c>
      <c r="D207" t="s">
        <v>37</v>
      </c>
      <c r="E207" t="s">
        <v>19</v>
      </c>
      <c r="G207" t="str">
        <f>"2:19.63"</f>
        <v>2:19.63</v>
      </c>
    </row>
    <row r="208" spans="1:7" x14ac:dyDescent="0.25">
      <c r="A208" s="1">
        <v>3</v>
      </c>
      <c r="B208">
        <v>173</v>
      </c>
      <c r="C208">
        <v>3</v>
      </c>
      <c r="D208" t="s">
        <v>38</v>
      </c>
      <c r="E208" t="s">
        <v>9</v>
      </c>
      <c r="G208" t="str">
        <f>"2:24.60"</f>
        <v>2:24.60</v>
      </c>
    </row>
    <row r="209" spans="1:7" x14ac:dyDescent="0.25">
      <c r="A209" s="1">
        <v>4</v>
      </c>
      <c r="B209">
        <v>177</v>
      </c>
      <c r="C209">
        <v>5</v>
      </c>
      <c r="D209" t="s">
        <v>42</v>
      </c>
      <c r="E209" t="s">
        <v>19</v>
      </c>
      <c r="G209" t="str">
        <f>"2:25.56"</f>
        <v>2:25.56</v>
      </c>
    </row>
    <row r="210" spans="1:7" x14ac:dyDescent="0.25">
      <c r="A210" s="1">
        <v>5</v>
      </c>
      <c r="B210">
        <v>181</v>
      </c>
      <c r="C210">
        <v>4</v>
      </c>
      <c r="D210" t="s">
        <v>36</v>
      </c>
      <c r="E210" t="s">
        <v>19</v>
      </c>
      <c r="G210" t="str">
        <f>"2:35.69"</f>
        <v>2:35.69</v>
      </c>
    </row>
    <row r="211" spans="1:7" x14ac:dyDescent="0.25">
      <c r="A211" s="1">
        <v>6</v>
      </c>
      <c r="B211">
        <v>185</v>
      </c>
      <c r="C211">
        <v>7</v>
      </c>
      <c r="D211" t="s">
        <v>46</v>
      </c>
      <c r="E211" t="s">
        <v>9</v>
      </c>
      <c r="G211" t="str">
        <f>"2:36.74"</f>
        <v>2:36.74</v>
      </c>
    </row>
    <row r="212" spans="1:7" x14ac:dyDescent="0.25">
      <c r="A212" s="1" t="s">
        <v>11</v>
      </c>
      <c r="B212">
        <v>171</v>
      </c>
      <c r="C212">
        <v>6</v>
      </c>
      <c r="D212" t="s">
        <v>47</v>
      </c>
      <c r="E212" t="s">
        <v>9</v>
      </c>
      <c r="G212" t="str">
        <f>""</f>
        <v/>
      </c>
    </row>
    <row r="214" spans="1:7" x14ac:dyDescent="0.25">
      <c r="A214" s="1">
        <v>26</v>
      </c>
      <c r="C214">
        <v>1</v>
      </c>
      <c r="D214" t="s">
        <v>93</v>
      </c>
      <c r="E214" t="s">
        <v>69</v>
      </c>
    </row>
    <row r="215" spans="1:7" x14ac:dyDescent="0.25">
      <c r="A215" s="1">
        <v>1</v>
      </c>
      <c r="B215">
        <v>172</v>
      </c>
      <c r="C215">
        <v>3</v>
      </c>
      <c r="D215" t="s">
        <v>48</v>
      </c>
      <c r="E215" t="s">
        <v>9</v>
      </c>
      <c r="G215" t="str">
        <f>"2:43.33"</f>
        <v>2:43.33</v>
      </c>
    </row>
    <row r="216" spans="1:7" x14ac:dyDescent="0.25">
      <c r="A216" s="1">
        <v>2</v>
      </c>
      <c r="B216">
        <v>176</v>
      </c>
      <c r="C216">
        <v>2</v>
      </c>
      <c r="D216" t="s">
        <v>39</v>
      </c>
      <c r="E216" t="s">
        <v>19</v>
      </c>
      <c r="G216" t="str">
        <f>"2:52.96"</f>
        <v>2:52.96</v>
      </c>
    </row>
    <row r="217" spans="1:7" x14ac:dyDescent="0.25">
      <c r="A217" s="1">
        <v>3</v>
      </c>
      <c r="B217">
        <v>183</v>
      </c>
      <c r="C217">
        <v>5</v>
      </c>
      <c r="D217" t="s">
        <v>49</v>
      </c>
      <c r="E217" t="s">
        <v>19</v>
      </c>
      <c r="G217" t="str">
        <f>"2:54.96"</f>
        <v>2:54.96</v>
      </c>
    </row>
    <row r="218" spans="1:7" x14ac:dyDescent="0.25">
      <c r="A218" s="1">
        <v>4</v>
      </c>
      <c r="B218">
        <v>182</v>
      </c>
      <c r="C218">
        <v>4</v>
      </c>
      <c r="D218" t="s">
        <v>50</v>
      </c>
      <c r="E218" t="s">
        <v>19</v>
      </c>
      <c r="G218" t="str">
        <f>"3:03.02"</f>
        <v>3:03.02</v>
      </c>
    </row>
    <row r="219" spans="1:7" x14ac:dyDescent="0.25">
      <c r="A219" s="1" t="s">
        <v>11</v>
      </c>
      <c r="B219">
        <v>194</v>
      </c>
      <c r="C219">
        <v>6</v>
      </c>
      <c r="D219" t="s">
        <v>51</v>
      </c>
      <c r="E219" t="s">
        <v>3</v>
      </c>
      <c r="G219" t="str">
        <f>""</f>
        <v/>
      </c>
    </row>
  </sheetData>
  <mergeCells count="1">
    <mergeCell ref="D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Full Track Results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</dc:creator>
  <cp:lastModifiedBy>barbara</cp:lastModifiedBy>
  <cp:lastPrinted>2017-09-02T14:30:19Z</cp:lastPrinted>
  <dcterms:created xsi:type="dcterms:W3CDTF">2017-09-02T14:33:30Z</dcterms:created>
  <dcterms:modified xsi:type="dcterms:W3CDTF">2017-09-04T19:45:33Z</dcterms:modified>
</cp:coreProperties>
</file>